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8" yWindow="-108" windowWidth="23256" windowHeight="12456" tabRatio="811"/>
  </bookViews>
  <sheets>
    <sheet name="DES01" sheetId="22" r:id="rId1"/>
    <sheet name="Instructivo " sheetId="12" r:id="rId2"/>
  </sheets>
  <externalReferences>
    <externalReference r:id="rId3"/>
  </externalReferences>
  <definedNames>
    <definedName name="_xlnm._FilterDatabase" localSheetId="1" hidden="1">'Instructivo '!$A$2:$F$46</definedName>
    <definedName name="Hidden_114">[1]Hidden_1!$A$1:$A$2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L8" i="22" l="1"/>
  <c r="AI4" i="22" l="1"/>
  <c r="AD8" i="22" l="1"/>
  <c r="AI8" i="22"/>
  <c r="AP8" i="22" l="1"/>
  <c r="AP5" i="22"/>
  <c r="AP6" i="22"/>
  <c r="AP7" i="22"/>
  <c r="AP4" i="22"/>
  <c r="AP13" i="22"/>
  <c r="AP12" i="22"/>
  <c r="AP16" i="22"/>
  <c r="AP17" i="22"/>
  <c r="AP18" i="22"/>
  <c r="AP19" i="22"/>
  <c r="AP20" i="22"/>
  <c r="AP21" i="22"/>
  <c r="AP22" i="22"/>
  <c r="AP23" i="22"/>
  <c r="F45" i="12" l="1"/>
  <c r="F46" i="12" s="1"/>
  <c r="F42" i="12"/>
  <c r="F43" i="12" s="1"/>
  <c r="F38" i="12"/>
  <c r="F39" i="12" s="1"/>
  <c r="F34" i="12"/>
  <c r="F35" i="12" s="1"/>
  <c r="F30" i="12"/>
  <c r="F31" i="12" s="1"/>
  <c r="AF23" i="22" l="1"/>
  <c r="AG23" i="22" s="1"/>
  <c r="AF22" i="22"/>
  <c r="AG22" i="22" s="1"/>
  <c r="AF21" i="22"/>
  <c r="AG21" i="22" s="1"/>
  <c r="AF20" i="22"/>
  <c r="AG20" i="22" s="1"/>
  <c r="AF19" i="22"/>
  <c r="AG19" i="22" s="1"/>
  <c r="AF18" i="22"/>
  <c r="AG18" i="22" s="1"/>
  <c r="AF17" i="22"/>
  <c r="AG17" i="22" s="1"/>
  <c r="AF16" i="22"/>
  <c r="AG16" i="22" s="1"/>
  <c r="AF15" i="22"/>
  <c r="AG15" i="22" s="1"/>
  <c r="AF14" i="22"/>
  <c r="AG14" i="22" s="1"/>
  <c r="AF13" i="22"/>
  <c r="AG13" i="22" s="1"/>
  <c r="AF12" i="22"/>
  <c r="AG12" i="22" s="1"/>
  <c r="AF11" i="22"/>
  <c r="AG11" i="22" s="1"/>
  <c r="AF10" i="22"/>
  <c r="AG10" i="22" s="1"/>
  <c r="AF9" i="22"/>
  <c r="AG9" i="22" s="1"/>
  <c r="AF8" i="22"/>
  <c r="AG8" i="22" s="1"/>
  <c r="AF7" i="22"/>
  <c r="AG7" i="22" s="1"/>
  <c r="AF6" i="22"/>
  <c r="AG6" i="22" s="1"/>
  <c r="AF5" i="22"/>
  <c r="AG5" i="22" s="1"/>
  <c r="AF4" i="22"/>
  <c r="AG4" i="22" s="1"/>
  <c r="AQ23" i="22"/>
  <c r="AR23" i="22" s="1"/>
  <c r="AQ22" i="22"/>
  <c r="AR22" i="22" s="1"/>
  <c r="AQ21" i="22"/>
  <c r="AR21" i="22" s="1"/>
  <c r="AQ20" i="22"/>
  <c r="AR20" i="22" s="1"/>
  <c r="AQ19" i="22"/>
  <c r="AR19" i="22" s="1"/>
  <c r="AQ18" i="22"/>
  <c r="AR18" i="22" s="1"/>
  <c r="AQ17" i="22"/>
  <c r="AR17" i="22" s="1"/>
  <c r="AQ16" i="22"/>
  <c r="AR16" i="22" s="1"/>
  <c r="AQ15" i="22"/>
  <c r="AR15" i="22" s="1"/>
  <c r="AQ14" i="22"/>
  <c r="AR14" i="22" s="1"/>
  <c r="AQ13" i="22"/>
  <c r="AR13" i="22" s="1"/>
  <c r="AQ12" i="22"/>
  <c r="AR12" i="22" s="1"/>
  <c r="AQ11" i="22"/>
  <c r="AR11" i="22" s="1"/>
  <c r="AQ10" i="22"/>
  <c r="AR10" i="22" s="1"/>
  <c r="AQ9" i="22"/>
  <c r="AR9" i="22" s="1"/>
  <c r="AQ8" i="22"/>
  <c r="AR8" i="22" s="1"/>
  <c r="AQ7" i="22"/>
  <c r="AR7" i="22" s="1"/>
  <c r="AQ6" i="22"/>
  <c r="AR6" i="22" s="1"/>
  <c r="AQ5" i="22"/>
  <c r="AR5" i="22" s="1"/>
  <c r="AQ4" i="22"/>
  <c r="AR4" i="22" s="1"/>
  <c r="AN23" i="22"/>
  <c r="AO23" i="22" s="1"/>
  <c r="AN22" i="22"/>
  <c r="AO22" i="22" s="1"/>
  <c r="AN21" i="22"/>
  <c r="AO21" i="22" s="1"/>
  <c r="AN20" i="22"/>
  <c r="AO20" i="22" s="1"/>
  <c r="AN19" i="22"/>
  <c r="AO19" i="22" s="1"/>
  <c r="AN18" i="22"/>
  <c r="AO18" i="22" s="1"/>
  <c r="AN17" i="22"/>
  <c r="AO17" i="22" s="1"/>
  <c r="AN16" i="22"/>
  <c r="AO16" i="22" s="1"/>
  <c r="AN15" i="22"/>
  <c r="AO15" i="22" s="1"/>
  <c r="AN14" i="22"/>
  <c r="AO14" i="22" s="1"/>
  <c r="AN13" i="22"/>
  <c r="AO13" i="22" s="1"/>
  <c r="AN12" i="22"/>
  <c r="AO12" i="22" s="1"/>
  <c r="AN11" i="22"/>
  <c r="AO11" i="22" s="1"/>
  <c r="AN10" i="22"/>
  <c r="AO10" i="22" s="1"/>
  <c r="AN9" i="22"/>
  <c r="AO9" i="22" s="1"/>
  <c r="AN8" i="22"/>
  <c r="AO8" i="22" s="1"/>
  <c r="AN7" i="22"/>
  <c r="AO7" i="22" s="1"/>
  <c r="AN6" i="22"/>
  <c r="AO6" i="22" s="1"/>
  <c r="AN5" i="22"/>
  <c r="AO5" i="22" s="1"/>
  <c r="AN4" i="22"/>
  <c r="AO4" i="22" s="1"/>
  <c r="AJ23" i="22"/>
  <c r="AK23" i="22" s="1"/>
  <c r="AJ22" i="22"/>
  <c r="AK22" i="22" s="1"/>
  <c r="AJ21" i="22"/>
  <c r="AK21" i="22" s="1"/>
  <c r="AJ20" i="22"/>
  <c r="AK20" i="22" s="1"/>
  <c r="AJ19" i="22"/>
  <c r="AK19" i="22" s="1"/>
  <c r="AJ18" i="22"/>
  <c r="AK18" i="22" s="1"/>
  <c r="AJ17" i="22"/>
  <c r="AK17" i="22" s="1"/>
  <c r="AJ16" i="22"/>
  <c r="AK16" i="22" s="1"/>
  <c r="AJ15" i="22"/>
  <c r="AK15" i="22" s="1"/>
  <c r="AJ14" i="22"/>
  <c r="AK14" i="22" s="1"/>
  <c r="AJ13" i="22"/>
  <c r="AK13" i="22" s="1"/>
  <c r="AJ12" i="22"/>
  <c r="AK12" i="22" s="1"/>
  <c r="AJ11" i="22"/>
  <c r="AK11" i="22" s="1"/>
  <c r="AJ10" i="22"/>
  <c r="AK10" i="22" s="1"/>
  <c r="AJ9" i="22"/>
  <c r="AK9" i="22" s="1"/>
  <c r="AJ8" i="22"/>
  <c r="AK8" i="22" s="1"/>
  <c r="AJ7" i="22"/>
  <c r="AK7" i="22" s="1"/>
  <c r="AJ6" i="22"/>
  <c r="AK6" i="22" s="1"/>
  <c r="AJ5" i="22"/>
  <c r="AK5" i="22" s="1"/>
  <c r="AJ4" i="22"/>
  <c r="AK4" i="22" s="1"/>
  <c r="AB23" i="22"/>
  <c r="AC23" i="22" s="1"/>
  <c r="AB22" i="22"/>
  <c r="AC22" i="22" s="1"/>
  <c r="AB21" i="22"/>
  <c r="AC21" i="22" s="1"/>
  <c r="AB20" i="22"/>
  <c r="AC20" i="22" s="1"/>
  <c r="AB19" i="22"/>
  <c r="AC19" i="22" s="1"/>
  <c r="AB18" i="22"/>
  <c r="AC18" i="22" s="1"/>
  <c r="AB17" i="22"/>
  <c r="AC17" i="22" s="1"/>
  <c r="AB16" i="22"/>
  <c r="AC16" i="22" s="1"/>
  <c r="AB15" i="22"/>
  <c r="AC15" i="22" s="1"/>
  <c r="AB14" i="22"/>
  <c r="AC14" i="22" s="1"/>
  <c r="AB13" i="22"/>
  <c r="AC13" i="22" s="1"/>
  <c r="AB12" i="22"/>
  <c r="AC12" i="22" s="1"/>
  <c r="AB11" i="22"/>
  <c r="AC11" i="22" s="1"/>
  <c r="AB10" i="22"/>
  <c r="AC10" i="22" s="1"/>
  <c r="AB9" i="22"/>
  <c r="AC9" i="22" s="1"/>
  <c r="AB8" i="22"/>
  <c r="AC8" i="22" s="1"/>
  <c r="AB7" i="22"/>
  <c r="AC7" i="22" s="1"/>
  <c r="AB6" i="22"/>
  <c r="AC6" i="22" s="1"/>
  <c r="AB5" i="22"/>
  <c r="AC5" i="22" s="1"/>
  <c r="AB4" i="22"/>
  <c r="AC4" i="22" s="1"/>
</calcChain>
</file>

<file path=xl/sharedStrings.xml><?xml version="1.0" encoding="utf-8"?>
<sst xmlns="http://schemas.openxmlformats.org/spreadsheetml/2006/main" count="609" uniqueCount="189">
  <si>
    <t>PRIMER TRIMESTRE</t>
  </si>
  <si>
    <t>SEGUNDO TRIMESTRE</t>
  </si>
  <si>
    <t>TERCER TRIMESTRE</t>
  </si>
  <si>
    <t>CUARTO TRIMESTRE</t>
  </si>
  <si>
    <t>REFERENCIA</t>
  </si>
  <si>
    <t>Instructivo de llenado</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</si>
  <si>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</si>
  <si>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</si>
  <si>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</si>
  <si>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</si>
  <si>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</si>
  <si>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</si>
  <si>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</si>
  <si>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</si>
  <si>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</si>
  <si>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</si>
  <si>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</si>
  <si>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</si>
  <si>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</si>
  <si>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</si>
  <si>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</si>
  <si>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</si>
  <si>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</si>
  <si>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</si>
  <si>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</si>
  <si>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</si>
  <si>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</si>
  <si>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</si>
  <si>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</si>
  <si>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</si>
  <si>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</si>
  <si>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</si>
  <si>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</si>
  <si>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</si>
  <si>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</si>
  <si>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</si>
  <si>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</si>
  <si>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</si>
  <si>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</si>
  <si>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</si>
  <si>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</si>
  <si>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</si>
  <si>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</si>
  <si>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</si>
  <si>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</si>
  <si>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</si>
  <si>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</si>
  <si>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</si>
  <si>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</si>
  <si>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</si>
  <si>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</si>
  <si>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</si>
  <si>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</si>
  <si>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</si>
  <si>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</si>
  <si>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</si>
  <si>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</si>
  <si>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</si>
  <si>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</si>
  <si>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</si>
  <si>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</si>
  <si>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</si>
  <si>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</si>
  <si>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</si>
  <si>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</si>
  <si>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</si>
  <si>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</si>
  <si>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</si>
  <si>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</si>
  <si>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</si>
  <si>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</si>
  <si>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</si>
  <si>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</si>
  <si>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</si>
  <si>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</si>
  <si>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</si>
  <si>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</si>
  <si>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</si>
  <si>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</si>
  <si>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</si>
  <si>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</si>
  <si>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</si>
  <si>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</si>
  <si>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</si>
  <si>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</si>
  <si>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</si>
  <si>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</si>
  <si>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</si>
  <si>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</si>
  <si>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</si>
  <si>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</si>
  <si>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</si>
  <si>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</si>
  <si>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</si>
  <si>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</si>
  <si>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</si>
  <si>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</si>
  <si>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</si>
  <si>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</si>
  <si>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</si>
  <si>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</si>
  <si>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</si>
  <si>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</si>
  <si>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</si>
  <si>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</si>
  <si>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</si>
  <si>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</si>
  <si>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</si>
  <si>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</si>
  <si>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</si>
  <si>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</si>
  <si>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</si>
  <si>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</si>
  <si>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</si>
  <si>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</si>
  <si>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</si>
  <si>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</si>
  <si>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</si>
  <si>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OD-AJA</t>
  </si>
  <si>
    <t>ET3. Servicios Publicos Municipales Integrales y Sostenibles</t>
  </si>
  <si>
    <t xml:space="preserve">Servicios personales de calidad, para efientizar el suministro de agua y alcantarillado, </t>
  </si>
  <si>
    <t>Direccion General</t>
  </si>
  <si>
    <t>Fin</t>
  </si>
  <si>
    <t>SP1</t>
  </si>
  <si>
    <t>(presupuesto de egresos aprobado-presupuesto de egresos devengado= presupuesto de egresos por ejercer</t>
  </si>
  <si>
    <t>contribuir a la generacion y ocupacion de empleos mejor remunerados</t>
  </si>
  <si>
    <t>Trimestral</t>
  </si>
  <si>
    <t>pressupuesto de egresos publicado en periodico oficial del estado de hidalgo y pagina de transparencia de la comision de agua y saneamiento del municipio de Ajacuba, hgo. https://www.caysa.gob.mx/presupuestos-de-egresos-2024/</t>
  </si>
  <si>
    <t>Evitar que la administracion y operatividad de caysa este en riesgo.</t>
  </si>
  <si>
    <t>mejora para evitar de desercion del personal caysa</t>
  </si>
  <si>
    <t>elaboracion de de diagnostico de conflictos laborales</t>
  </si>
  <si>
    <t>SP2</t>
  </si>
  <si>
    <t>SP3</t>
  </si>
  <si>
    <t>SP4</t>
  </si>
  <si>
    <t>anual</t>
  </si>
  <si>
    <t>Proposito</t>
  </si>
  <si>
    <t>Componente</t>
  </si>
  <si>
    <t>Actividad</t>
  </si>
  <si>
    <t>Materiales y Suministros para la mejora de Operación de caysa</t>
  </si>
  <si>
    <t>Actividades</t>
  </si>
  <si>
    <t>mejorar el servicio de agua potable y alcatarillado</t>
  </si>
  <si>
    <t>adquirir los materiales y servicios para eficientar los servicios prestados</t>
  </si>
  <si>
    <t>reducir los reportes de fuga de agua</t>
  </si>
  <si>
    <t>reparacion de fugas de agua</t>
  </si>
  <si>
    <t>MYS2Y3</t>
  </si>
  <si>
    <t>MYS2Y3-1</t>
  </si>
  <si>
    <t>MYS2Y3-2</t>
  </si>
  <si>
    <t>MYS2Y3-3</t>
  </si>
  <si>
    <t>conservacion de red de agua potable y alcantarillado</t>
  </si>
  <si>
    <t>materiales y suministros y servicios generales</t>
  </si>
  <si>
    <t>reportes de fuga en red de agua potable</t>
  </si>
  <si>
    <t>porcentaje de fugas</t>
  </si>
  <si>
    <t>eficacia</t>
  </si>
  <si>
    <t>trimestral</t>
  </si>
  <si>
    <t>semanal</t>
  </si>
  <si>
    <t>descendente</t>
  </si>
  <si>
    <t>apoyo a la economia del sector vulnerable</t>
  </si>
  <si>
    <t>favorecer a los usuarios vulnerables</t>
  </si>
  <si>
    <t>AS4</t>
  </si>
  <si>
    <t>AS4-1</t>
  </si>
  <si>
    <t>AS4-2</t>
  </si>
  <si>
    <t>AS4-3</t>
  </si>
  <si>
    <t>realizar los apoyos durante el ejercicio fiscal</t>
  </si>
  <si>
    <t>aplicar apoyos a los usuarios vulnerables y al corriente</t>
  </si>
  <si>
    <t>Adquisicion de bienes para eficientar caysa</t>
  </si>
  <si>
    <t>adquisicion de bienes para eficientar caysa</t>
  </si>
  <si>
    <t>registro de bienes al servicio de caysa</t>
  </si>
  <si>
    <t>detectar los bienes en riesgo de posible obsolecencia</t>
  </si>
  <si>
    <t>Identificacion de bienes muebles obsoletos</t>
  </si>
  <si>
    <t>AB5</t>
  </si>
  <si>
    <t>AB5-1</t>
  </si>
  <si>
    <t>AB5-2</t>
  </si>
  <si>
    <t>AB5-3</t>
  </si>
  <si>
    <t>adquisicion de bienes muebles,inmuebles e intangibles</t>
  </si>
  <si>
    <t>evitar tener equipo obsoleto</t>
  </si>
  <si>
    <t>Otras previsiones</t>
  </si>
  <si>
    <t xml:space="preserve">provisionar otras erogaciones para contingencias </t>
  </si>
  <si>
    <t>comtemplar erogaciones no previstas</t>
  </si>
  <si>
    <t>detectar los conflictos sociales</t>
  </si>
  <si>
    <t>tasa de indicador de desastre natural</t>
  </si>
  <si>
    <t>AP1</t>
  </si>
  <si>
    <t>AP1-1</t>
  </si>
  <si>
    <t>AP1-2</t>
  </si>
  <si>
    <t>AP1-3</t>
  </si>
  <si>
    <t>prevenir contingencias naturales</t>
  </si>
  <si>
    <t>n/a</t>
  </si>
  <si>
    <t xml:space="preserve">Servicios personales </t>
  </si>
  <si>
    <t xml:space="preserve">Subsidios </t>
  </si>
  <si>
    <t>4to.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</si>
</sst>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4" formatCode="_-&quot;$&quot;* #,##0.00_-;\-&quot;$&quot;* #,##0.00_-;_-&quot;$&quot;* &quot;-&quot;??_-;_-@_-"/>
    <numFmt numFmtId="43" formatCode="_-* #,##0.00_-;\-* #,##0.00_-;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cellStyleXfs>
  <cellXfs count="82">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43" fontId="13" fillId="0" borderId="2" xfId="0" applyNumberFormat="1" applyFont="1" applyBorder="1" applyAlignment="1">
      <alignment horizontal="center" vertical="center" wrapText="1"/>
    </xf>
    <xf numFmtId="41" fontId="13" fillId="0" borderId="2" xfId="3" applyNumberFormat="1" applyFont="1" applyBorder="1" applyAlignment="1">
      <alignment horizontal="center" vertical="center" wrapText="1"/>
    </xf>
    <xf numFmtId="4" fontId="13" fillId="12" borderId="2" xfId="0" applyNumberFormat="1" applyFont="1" applyFill="1" applyBorder="1" applyAlignment="1">
      <alignment horizontal="center" vertical="center" wrapText="1"/>
    </xf>
    <xf numFmtId="3" fontId="13" fillId="12" borderId="2" xfId="0" applyNumberFormat="1" applyFont="1" applyFill="1" applyBorder="1" applyAlignment="1">
      <alignment horizontal="center" vertical="center" wrapText="1"/>
    </xf>
    <xf numFmtId="43" fontId="13" fillId="12" borderId="2" xfId="0" applyNumberFormat="1" applyFont="1" applyFill="1" applyBorder="1" applyAlignment="1">
      <alignment horizontal="center" vertical="center" wrapText="1"/>
    </xf>
    <xf numFmtId="43" fontId="0" fillId="0" borderId="0" xfId="0" applyNumberFormat="1"/>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4">
    <cellStyle name="Millares" xfId="1" builtinId="3" customBuiltin="1"/>
    <cellStyle name="Millares 2" xfId="4"/>
    <cellStyle name="Millares 3" xfId="19"/>
    <cellStyle name="Millares 4" xfId="23"/>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1</xdr:row>
      <xdr:rowOff>401321</xdr:rowOff>
    </xdr:to>
    <xdr:pic>
      <xdr:nvPicPr>
        <xdr:cNvPr id="2" name="Imagen 1" descr="Logo">
          <a:extLst>
            <a:ext uri="{FF2B5EF4-FFF2-40B4-BE49-F238E27FC236}">
              <a16:creationId xmlns=""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23"/>
  <sheetViews>
    <sheetView tabSelected="1" topLeftCell="V19" zoomScale="91" zoomScaleNormal="91" workbookViewId="0">
      <selection activeCell="V4" sqref="A4:XFD23"/>
    </sheetView>
  </sheetViews>
  <sheetFormatPr baseColWidth="10" defaultRowHeight="36" customHeight="1" x14ac:dyDescent="0.3"/>
  <cols>
    <col min="1" max="1" width="17.77734375" customWidth="1"/>
    <col min="2" max="2" width="8.21875" customWidth="1"/>
    <col min="3" max="3" width="9.88671875" customWidth="1"/>
    <col min="4" max="4" width="18.77734375" customWidth="1"/>
    <col min="5" max="5" width="13.21875" customWidth="1"/>
    <col min="6" max="6" width="13" customWidth="1"/>
    <col min="7" max="7" width="11" customWidth="1"/>
    <col min="8" max="8" width="38.21875" customWidth="1"/>
    <col min="9" max="9" width="9.6640625" customWidth="1"/>
    <col min="10" max="10" width="13.21875" customWidth="1"/>
    <col min="11" max="11" width="21.21875" customWidth="1"/>
    <col min="12" max="12" width="17.109375" customWidth="1"/>
    <col min="13" max="13" width="9.21875" customWidth="1"/>
    <col min="14" max="14" width="11" style="2" customWidth="1"/>
    <col min="15" max="15" width="12.109375" style="2" customWidth="1"/>
    <col min="16" max="16" width="12.33203125" style="2" customWidth="1"/>
    <col min="17" max="17" width="5.77734375" style="2" customWidth="1"/>
    <col min="18" max="18" width="31.21875" style="2" customWidth="1"/>
    <col min="19" max="22" width="12.77734375" style="2" customWidth="1"/>
    <col min="23" max="23" width="12.6640625" style="2" customWidth="1"/>
    <col min="24" max="25" width="12.21875" style="2" customWidth="1"/>
    <col min="26" max="26" width="11.109375" style="2" customWidth="1"/>
    <col min="27" max="27" width="11" style="2" customWidth="1"/>
    <col min="28" max="29" width="9.109375" style="2" customWidth="1"/>
    <col min="30" max="30" width="12.109375" style="2" customWidth="1"/>
    <col min="31" max="31" width="11.6640625" style="1" customWidth="1"/>
    <col min="32" max="33" width="9" customWidth="1"/>
    <col min="34" max="34" width="12.88671875" customWidth="1"/>
    <col min="35" max="35" width="14.21875" customWidth="1"/>
    <col min="36" max="37" width="8.88671875" customWidth="1"/>
    <col min="38" max="38" width="12.77734375" customWidth="1"/>
    <col min="39" max="39" width="14.21875" customWidth="1"/>
    <col min="40" max="41" width="9.21875" customWidth="1"/>
    <col min="42" max="42" width="13.21875" customWidth="1"/>
    <col min="43" max="43" width="12.21875" customWidth="1"/>
    <col min="44" max="44" width="8.44140625" customWidth="1"/>
  </cols>
  <sheetData>
    <row r="1" spans="1:45" ht="36" customHeight="1" x14ac:dyDescent="0.3">
      <c r="A1" s="35"/>
      <c r="B1" s="35"/>
      <c r="C1" s="37" t="s">
        <v>69</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row>
    <row r="2" spans="1:45" ht="36" customHeight="1" x14ac:dyDescent="0.3">
      <c r="A2" s="50" t="s">
        <v>75</v>
      </c>
      <c r="B2" s="51"/>
      <c r="C2" s="51"/>
      <c r="D2" s="51"/>
      <c r="E2" s="52"/>
      <c r="F2" s="66" t="s">
        <v>49</v>
      </c>
      <c r="G2" s="67"/>
      <c r="H2" s="67"/>
      <c r="I2" s="67"/>
      <c r="J2" s="67"/>
      <c r="K2" s="67"/>
      <c r="L2" s="67"/>
      <c r="M2" s="67"/>
      <c r="N2" s="67"/>
      <c r="O2" s="67"/>
      <c r="P2" s="67"/>
      <c r="Q2" s="67"/>
      <c r="R2" s="68"/>
      <c r="S2" s="69" t="s">
        <v>42</v>
      </c>
      <c r="T2" s="70"/>
      <c r="U2" s="70"/>
      <c r="V2" s="70"/>
      <c r="W2" s="70"/>
      <c r="X2" s="70"/>
      <c r="Y2" s="71"/>
      <c r="Z2" s="60" t="s">
        <v>0</v>
      </c>
      <c r="AA2" s="61"/>
      <c r="AB2" s="61"/>
      <c r="AC2" s="62"/>
      <c r="AD2" s="63" t="s">
        <v>1</v>
      </c>
      <c r="AE2" s="64"/>
      <c r="AF2" s="64"/>
      <c r="AG2" s="65"/>
      <c r="AH2" s="53" t="s">
        <v>2</v>
      </c>
      <c r="AI2" s="54"/>
      <c r="AJ2" s="54"/>
      <c r="AK2" s="55"/>
      <c r="AL2" s="56" t="s">
        <v>3</v>
      </c>
      <c r="AM2" s="57"/>
      <c r="AN2" s="57"/>
      <c r="AO2" s="58"/>
      <c r="AP2" s="59" t="s">
        <v>41</v>
      </c>
      <c r="AQ2" s="59"/>
      <c r="AR2" s="59"/>
    </row>
    <row r="3" spans="1:45" s="3" customFormat="1" ht="36" customHeight="1" x14ac:dyDescent="0.3">
      <c r="A3" s="17" t="s">
        <v>70</v>
      </c>
      <c r="B3" s="38" t="s">
        <v>71</v>
      </c>
      <c r="C3" s="38" t="s">
        <v>72</v>
      </c>
      <c r="D3" s="17" t="s">
        <v>116</v>
      </c>
      <c r="E3" s="17" t="s">
        <v>73</v>
      </c>
      <c r="F3" s="18" t="s">
        <v>84</v>
      </c>
      <c r="G3" s="18" t="s">
        <v>85</v>
      </c>
      <c r="H3" s="18" t="s">
        <v>86</v>
      </c>
      <c r="I3" s="16" t="s">
        <v>87</v>
      </c>
      <c r="J3" s="16" t="s">
        <v>88</v>
      </c>
      <c r="K3" s="18" t="s">
        <v>89</v>
      </c>
      <c r="L3" s="18" t="s">
        <v>90</v>
      </c>
      <c r="M3" s="39" t="s">
        <v>91</v>
      </c>
      <c r="N3" s="39" t="s">
        <v>92</v>
      </c>
      <c r="O3" s="39" t="s">
        <v>93</v>
      </c>
      <c r="P3" s="39" t="s">
        <v>94</v>
      </c>
      <c r="Q3" s="39" t="s">
        <v>95</v>
      </c>
      <c r="R3" s="39" t="s">
        <v>96</v>
      </c>
      <c r="S3" s="40" t="s">
        <v>97</v>
      </c>
      <c r="T3" s="41" t="s">
        <v>98</v>
      </c>
      <c r="U3" s="41" t="s">
        <v>99</v>
      </c>
      <c r="V3" s="41" t="s">
        <v>100</v>
      </c>
      <c r="W3" s="40" t="s">
        <v>101</v>
      </c>
      <c r="X3" s="40" t="s">
        <v>102</v>
      </c>
      <c r="Y3" s="40" t="s">
        <v>103</v>
      </c>
      <c r="Z3" s="19" t="s">
        <v>104</v>
      </c>
      <c r="AA3" s="19" t="s">
        <v>105</v>
      </c>
      <c r="AB3" s="19" t="s">
        <v>106</v>
      </c>
      <c r="AC3" s="19" t="s">
        <v>107</v>
      </c>
      <c r="AD3" s="20" t="s">
        <v>104</v>
      </c>
      <c r="AE3" s="20" t="s">
        <v>105</v>
      </c>
      <c r="AF3" s="20" t="s">
        <v>106</v>
      </c>
      <c r="AG3" s="20" t="s">
        <v>107</v>
      </c>
      <c r="AH3" s="21" t="s">
        <v>104</v>
      </c>
      <c r="AI3" s="21" t="s">
        <v>105</v>
      </c>
      <c r="AJ3" s="21" t="s">
        <v>106</v>
      </c>
      <c r="AK3" s="21" t="s">
        <v>107</v>
      </c>
      <c r="AL3" s="22" t="s">
        <v>104</v>
      </c>
      <c r="AM3" s="22" t="s">
        <v>105</v>
      </c>
      <c r="AN3" s="22" t="s">
        <v>106</v>
      </c>
      <c r="AO3" s="22" t="s">
        <v>107</v>
      </c>
      <c r="AP3" s="40" t="s">
        <v>108</v>
      </c>
      <c r="AQ3" s="40" t="s">
        <v>109</v>
      </c>
      <c r="AR3" s="42" t="s">
        <v>107</v>
      </c>
    </row>
    <row r="4" spans="1:45" ht="73.2" customHeight="1" x14ac:dyDescent="0.3">
      <c r="A4" s="27" t="s">
        <v>118</v>
      </c>
      <c r="B4" s="7">
        <v>2024</v>
      </c>
      <c r="C4" s="28" t="s">
        <v>188</v>
      </c>
      <c r="D4" s="28" t="s">
        <v>119</v>
      </c>
      <c r="E4" s="28" t="s">
        <v>186</v>
      </c>
      <c r="F4" s="7" t="s">
        <v>121</v>
      </c>
      <c r="G4" s="7" t="s">
        <v>122</v>
      </c>
      <c r="H4" s="7" t="s">
        <v>120</v>
      </c>
      <c r="I4" s="7" t="s">
        <v>123</v>
      </c>
      <c r="J4" s="7" t="s">
        <v>120</v>
      </c>
      <c r="K4" s="7" t="s">
        <v>124</v>
      </c>
      <c r="L4" s="7" t="s">
        <v>125</v>
      </c>
      <c r="M4" s="7" t="s">
        <v>25</v>
      </c>
      <c r="N4" s="7" t="s">
        <v>34</v>
      </c>
      <c r="O4" s="7" t="s">
        <v>126</v>
      </c>
      <c r="P4" s="44">
        <v>3255279.55</v>
      </c>
      <c r="Q4" s="7">
        <v>2024</v>
      </c>
      <c r="R4" s="7" t="s">
        <v>127</v>
      </c>
      <c r="S4" s="7" t="s">
        <v>60</v>
      </c>
      <c r="T4" s="30">
        <v>1.1000000000000001</v>
      </c>
      <c r="U4" s="30">
        <v>1.0001</v>
      </c>
      <c r="V4" s="30">
        <v>0.01</v>
      </c>
      <c r="W4" s="44">
        <v>3255279.55</v>
      </c>
      <c r="X4" s="44">
        <v>3487893.74</v>
      </c>
      <c r="Y4" s="29" t="s">
        <v>64</v>
      </c>
      <c r="Z4" s="44">
        <v>813819.88</v>
      </c>
      <c r="AA4" s="44">
        <v>798305.88</v>
      </c>
      <c r="AB4" s="24">
        <f>IF(AA4=0,0,IFERROR(AA4/Z4,""))</f>
        <v>0.98093681368412877</v>
      </c>
      <c r="AC4" s="26" t="str">
        <f>IF(AB4="","",IF(AB4&gt;1.3,"Rojo",IF($S4="Ascendente",IF(AND(AB4=0,AB4=0),0,IF(AND(AB4&lt;=$T4,AB4&gt;0),"Rojo",IF(AND(AB4&gt;$T4,AB4&lt;=$U4),"Amarillo",IF(AND(AB4&gt;$U4,AB4&lt;=$V4),"Verde")))),IF($S4="Descendente",IF(AND(AB4&gt;=$V4,AB4&lt;$U4),"Verde",IF(AND(AB4&gt;=$U4,AB4&lt;$T4),"Amarillo",IF(AND(AB4&gt;=$T4,AB4&gt;1.3),"Rojo",0)))))))</f>
        <v>Verde</v>
      </c>
      <c r="AD4" s="44">
        <v>1747046.97</v>
      </c>
      <c r="AE4" s="46">
        <v>1642961.49</v>
      </c>
      <c r="AF4" s="24">
        <f t="shared" ref="AF4:AF23" si="0">IF(AE4=0,0,IFERROR(AE4/AD4,""))</f>
        <v>0.94042204829787723</v>
      </c>
      <c r="AG4" s="26" t="str">
        <f t="shared" ref="AG4:AG23" si="1">IF(AF4="","",IF(AF4&gt;1.3,"Rojo",IF($S4="Ascendente",IF(AND(AF4=0,AF4=0),0,IF(AND(AF4&lt;=$T4,AF4&gt;0),"Rojo",IF(AND(AF4&gt;$T4,AF4&lt;=$U4),"Amarillo",IF(AND(AF4&gt;$U4,AF4&lt;=$V4),"Verde")))),IF($S4="Descendente",IF(AND(AF4&gt;=$V4,AF4&lt;$U4),"Verde",IF(AND(AF4&gt;=$U4,AF4&lt;$T4),"Amarillo",IF(AND(AF4&gt;=$T4,AF4&gt;1.3),"Rojo",0)))))))</f>
        <v>Verde</v>
      </c>
      <c r="AH4" s="44">
        <v>1175349.67</v>
      </c>
      <c r="AI4" s="46">
        <f>350638.55+AE4</f>
        <v>1993600.04</v>
      </c>
      <c r="AJ4" s="24">
        <f t="shared" ref="AJ4:AJ23" si="2">IF(AI4=0,0,IFERROR(AI4/AH4,""))</f>
        <v>1.6961761175293477</v>
      </c>
      <c r="AK4" s="26" t="str">
        <f t="shared" ref="AK4:AK23" si="3">IF(AJ4="","",IF(AJ4&gt;1.3,"Rojo",IF($S4="Ascendente",IF(AND(AJ4=0,AJ4=0),0,IF(AND(AJ4&lt;=$T4,AJ4&gt;0),"Rojo",IF(AND(AJ4&gt;$T4,AJ4&lt;=$U4),"Amarillo",IF(AND(AJ4&gt;$U4,AJ4&lt;=$V4),"Verde")))),IF($S4="Descendente",IF(AND(AJ4&gt;=$V4,AJ4&lt;$U4),"Verde",IF(AND(AJ4&gt;=$U4,AJ4&lt;$T4),"Amarillo",IF(AND(AJ4&gt;=$T4,AJ4&gt;1.3),"Rojo",0)))))))</f>
        <v>Rojo</v>
      </c>
      <c r="AL4" s="44">
        <v>3667680.74</v>
      </c>
      <c r="AM4" s="44">
        <v>3667680.74</v>
      </c>
      <c r="AN4" s="24">
        <f t="shared" ref="AN4:AN23" si="4">IF(AM4=0,0,IFERROR(AM4/AL4,""))</f>
        <v>1</v>
      </c>
      <c r="AO4" s="26" t="str">
        <f t="shared" ref="AO4:AO23" si="5">IF(AN4="","",IF(AN4&gt;1.3,"Rojo",IF($S4="Ascendente",IF(AND(AN4=0,AN4=0),0,IF(AND(AN4&lt;=$T4,AN4&gt;0),"Rojo",IF(AND(AN4&gt;$T4,AN4&lt;=$U4),"Amarillo",IF(AND(AN4&gt;$U4,AN4&lt;=$V4),"Verde")))),IF($S4="Descendente",IF(AND(AN4&gt;=$V4,AN4&lt;$U4),"Verde",IF(AND(AN4&gt;=$U4,AN4&lt;$T4),"Amarillo",IF(AND(AN4&gt;=$T4,AN4&gt;1.3),"Rojo",0)))))))</f>
        <v>Verde</v>
      </c>
      <c r="AP4" s="48">
        <f>AI4</f>
        <v>1993600.04</v>
      </c>
      <c r="AQ4" s="25">
        <f t="shared" ref="AQ4:AQ23" si="6">IF(AP4=0,0,IFERROR(AP4/X4,""))</f>
        <v>0.57157705727583319</v>
      </c>
      <c r="AR4" s="26" t="str">
        <f t="shared" ref="AR4:AR23" si="7">IF(AQ4="","",IF(AQ4&gt;1.3,"Rojo",IF($S4="Ascendente",IF(AND(AQ4=0,AQ4=0),0,IF(AND(AQ4&lt;=$T4,AQ4&gt;0),"Rojo",IF(AND(AQ4&gt;$T4,AQ4&lt;=$U4),"Amarillo",IF(AND(AQ4&gt;$U4,AQ4&lt;=$V4),"Verde")))),IF($S4="Descendente",IF(AND(AQ4&gt;=$V4,AQ4&lt;$U4),"Verde",IF(AND(AQ4&gt;=$U4,AQ4&lt;$T4),"Amarillo",IF(AND(AQ4&gt;=$T4,AQ4&gt;1.3),"Rojo",0)))))))</f>
        <v>Verde</v>
      </c>
      <c r="AS4" s="49"/>
    </row>
    <row r="5" spans="1:45" ht="73.2" customHeight="1" x14ac:dyDescent="0.3">
      <c r="A5" s="27" t="s">
        <v>118</v>
      </c>
      <c r="B5" s="7">
        <v>2024</v>
      </c>
      <c r="C5" s="28" t="s">
        <v>188</v>
      </c>
      <c r="D5" s="28" t="s">
        <v>119</v>
      </c>
      <c r="E5" s="28" t="s">
        <v>186</v>
      </c>
      <c r="F5" s="7" t="s">
        <v>121</v>
      </c>
      <c r="G5" s="7" t="s">
        <v>135</v>
      </c>
      <c r="H5" s="7" t="s">
        <v>128</v>
      </c>
      <c r="I5" s="7" t="s">
        <v>131</v>
      </c>
      <c r="J5" s="7" t="s">
        <v>120</v>
      </c>
      <c r="K5" s="7" t="s">
        <v>124</v>
      </c>
      <c r="L5" s="7" t="s">
        <v>125</v>
      </c>
      <c r="M5" s="7" t="s">
        <v>25</v>
      </c>
      <c r="N5" s="7" t="s">
        <v>34</v>
      </c>
      <c r="O5" s="7" t="s">
        <v>134</v>
      </c>
      <c r="P5" s="7">
        <v>26</v>
      </c>
      <c r="Q5" s="7">
        <v>2024</v>
      </c>
      <c r="R5" s="7" t="s">
        <v>127</v>
      </c>
      <c r="S5" s="7" t="s">
        <v>60</v>
      </c>
      <c r="T5" s="30">
        <v>1.1000000000000001</v>
      </c>
      <c r="U5" s="30">
        <v>1.0001</v>
      </c>
      <c r="V5" s="30">
        <v>0.01</v>
      </c>
      <c r="W5" s="29">
        <v>26</v>
      </c>
      <c r="X5" s="29">
        <v>28</v>
      </c>
      <c r="Y5" s="29" t="s">
        <v>59</v>
      </c>
      <c r="Z5" s="23">
        <v>26</v>
      </c>
      <c r="AA5" s="23">
        <v>26</v>
      </c>
      <c r="AB5" s="24">
        <f t="shared" ref="AB5:AB23" si="8">IF(AA5=0,0,IFERROR(AA5/Z5,""))</f>
        <v>1</v>
      </c>
      <c r="AC5" s="26" t="str">
        <f t="shared" ref="AC5:AC23" si="9">IF(AB5="","",IF(AB5&gt;1.3,"Rojo",IF($S5="Ascendente",IF(AND(AB5=0,AB5=0),0,IF(AND(AB5&lt;=$T5,AB5&gt;0),"Rojo",IF(AND(AB5&gt;$T5,AB5&lt;=$U5),"Amarillo",IF(AND(AB5&gt;$U5,AB5&lt;=$V5),"Verde")))),IF($S5="Descendente",IF(AND(AB5&gt;=$V5,AB5&lt;$U5),"Verde",IF(AND(AB5&gt;=$U5,AB5&lt;$T5),"Amarillo",IF(AND(AB5&gt;=$T5,AB5&gt;1.3),"Rojo",0)))))))</f>
        <v>Verde</v>
      </c>
      <c r="AD5" s="23">
        <v>28</v>
      </c>
      <c r="AE5" s="23">
        <v>28</v>
      </c>
      <c r="AF5" s="24">
        <f t="shared" si="0"/>
        <v>1</v>
      </c>
      <c r="AG5" s="26" t="str">
        <f t="shared" si="1"/>
        <v>Verde</v>
      </c>
      <c r="AH5" s="23">
        <v>28</v>
      </c>
      <c r="AI5" s="23">
        <v>28</v>
      </c>
      <c r="AJ5" s="24">
        <f t="shared" si="2"/>
        <v>1</v>
      </c>
      <c r="AK5" s="26" t="str">
        <f t="shared" si="3"/>
        <v>Verde</v>
      </c>
      <c r="AL5" s="23">
        <v>28</v>
      </c>
      <c r="AM5" s="23">
        <v>28</v>
      </c>
      <c r="AN5" s="24">
        <f t="shared" si="4"/>
        <v>1</v>
      </c>
      <c r="AO5" s="26" t="str">
        <f t="shared" si="5"/>
        <v>Verde</v>
      </c>
      <c r="AP5" s="48">
        <f t="shared" ref="AP5:AP7" si="10">AI5</f>
        <v>28</v>
      </c>
      <c r="AQ5" s="25">
        <f t="shared" si="6"/>
        <v>1</v>
      </c>
      <c r="AR5" s="26" t="str">
        <f t="shared" si="7"/>
        <v>Verde</v>
      </c>
    </row>
    <row r="6" spans="1:45" ht="73.2" customHeight="1" x14ac:dyDescent="0.3">
      <c r="A6" s="27" t="s">
        <v>118</v>
      </c>
      <c r="B6" s="7">
        <v>2024</v>
      </c>
      <c r="C6" s="28" t="s">
        <v>188</v>
      </c>
      <c r="D6" s="28" t="s">
        <v>119</v>
      </c>
      <c r="E6" s="28" t="s">
        <v>186</v>
      </c>
      <c r="F6" s="7" t="s">
        <v>121</v>
      </c>
      <c r="G6" s="7" t="s">
        <v>136</v>
      </c>
      <c r="H6" s="7" t="s">
        <v>129</v>
      </c>
      <c r="I6" s="7" t="s">
        <v>132</v>
      </c>
      <c r="J6" s="7" t="s">
        <v>120</v>
      </c>
      <c r="K6" s="7" t="s">
        <v>124</v>
      </c>
      <c r="L6" s="7" t="s">
        <v>125</v>
      </c>
      <c r="M6" s="7" t="s">
        <v>25</v>
      </c>
      <c r="N6" s="7" t="s">
        <v>34</v>
      </c>
      <c r="O6" s="7" t="s">
        <v>134</v>
      </c>
      <c r="P6" s="7">
        <v>26</v>
      </c>
      <c r="Q6" s="7">
        <v>2024</v>
      </c>
      <c r="R6" s="7" t="s">
        <v>127</v>
      </c>
      <c r="S6" s="7" t="s">
        <v>60</v>
      </c>
      <c r="T6" s="30">
        <v>1.1000000000000001</v>
      </c>
      <c r="U6" s="30">
        <v>1.0001</v>
      </c>
      <c r="V6" s="30">
        <v>0.01</v>
      </c>
      <c r="W6" s="29">
        <v>26</v>
      </c>
      <c r="X6" s="29">
        <v>28</v>
      </c>
      <c r="Y6" s="29" t="s">
        <v>59</v>
      </c>
      <c r="Z6" s="23">
        <v>26</v>
      </c>
      <c r="AA6" s="23">
        <v>26</v>
      </c>
      <c r="AB6" s="24">
        <f t="shared" si="8"/>
        <v>1</v>
      </c>
      <c r="AC6" s="26" t="str">
        <f t="shared" si="9"/>
        <v>Verde</v>
      </c>
      <c r="AD6" s="23">
        <v>28</v>
      </c>
      <c r="AE6" s="23">
        <v>28</v>
      </c>
      <c r="AF6" s="24">
        <f t="shared" si="0"/>
        <v>1</v>
      </c>
      <c r="AG6" s="26" t="str">
        <f t="shared" si="1"/>
        <v>Verde</v>
      </c>
      <c r="AH6" s="23">
        <v>28</v>
      </c>
      <c r="AI6" s="23">
        <v>28</v>
      </c>
      <c r="AJ6" s="24">
        <f t="shared" si="2"/>
        <v>1</v>
      </c>
      <c r="AK6" s="26" t="str">
        <f t="shared" si="3"/>
        <v>Verde</v>
      </c>
      <c r="AL6" s="23">
        <v>28</v>
      </c>
      <c r="AM6" s="23">
        <v>28</v>
      </c>
      <c r="AN6" s="24">
        <f t="shared" si="4"/>
        <v>1</v>
      </c>
      <c r="AO6" s="26" t="str">
        <f t="shared" si="5"/>
        <v>Verde</v>
      </c>
      <c r="AP6" s="48">
        <f t="shared" si="10"/>
        <v>28</v>
      </c>
      <c r="AQ6" s="25">
        <f t="shared" si="6"/>
        <v>1</v>
      </c>
      <c r="AR6" s="26" t="str">
        <f t="shared" si="7"/>
        <v>Verde</v>
      </c>
    </row>
    <row r="7" spans="1:45" ht="73.2" customHeight="1" x14ac:dyDescent="0.3">
      <c r="A7" s="27" t="s">
        <v>118</v>
      </c>
      <c r="B7" s="7">
        <v>2024</v>
      </c>
      <c r="C7" s="28" t="s">
        <v>188</v>
      </c>
      <c r="D7" s="28" t="s">
        <v>119</v>
      </c>
      <c r="E7" s="28" t="s">
        <v>186</v>
      </c>
      <c r="F7" s="7" t="s">
        <v>121</v>
      </c>
      <c r="G7" s="7" t="s">
        <v>137</v>
      </c>
      <c r="H7" s="7" t="s">
        <v>130</v>
      </c>
      <c r="I7" s="7" t="s">
        <v>133</v>
      </c>
      <c r="J7" s="7" t="s">
        <v>120</v>
      </c>
      <c r="K7" s="7" t="s">
        <v>124</v>
      </c>
      <c r="L7" s="7" t="s">
        <v>125</v>
      </c>
      <c r="M7" s="7" t="s">
        <v>25</v>
      </c>
      <c r="N7" s="7" t="s">
        <v>34</v>
      </c>
      <c r="O7" s="7" t="s">
        <v>134</v>
      </c>
      <c r="P7" s="7">
        <v>26</v>
      </c>
      <c r="Q7" s="7">
        <v>2024</v>
      </c>
      <c r="R7" s="7" t="s">
        <v>127</v>
      </c>
      <c r="S7" s="7" t="s">
        <v>60</v>
      </c>
      <c r="T7" s="30">
        <v>1.1000000000000001</v>
      </c>
      <c r="U7" s="30">
        <v>1.0001</v>
      </c>
      <c r="V7" s="30">
        <v>0.01</v>
      </c>
      <c r="W7" s="29">
        <v>26</v>
      </c>
      <c r="X7" s="29">
        <v>28</v>
      </c>
      <c r="Y7" s="29" t="s">
        <v>59</v>
      </c>
      <c r="Z7" s="23">
        <v>26</v>
      </c>
      <c r="AA7" s="23">
        <v>26</v>
      </c>
      <c r="AB7" s="24">
        <f t="shared" si="8"/>
        <v>1</v>
      </c>
      <c r="AC7" s="26" t="str">
        <f t="shared" si="9"/>
        <v>Verde</v>
      </c>
      <c r="AD7" s="23">
        <v>28</v>
      </c>
      <c r="AE7" s="23">
        <v>28</v>
      </c>
      <c r="AF7" s="24">
        <f t="shared" si="0"/>
        <v>1</v>
      </c>
      <c r="AG7" s="26" t="str">
        <f t="shared" si="1"/>
        <v>Verde</v>
      </c>
      <c r="AH7" s="23">
        <v>28</v>
      </c>
      <c r="AI7" s="23">
        <v>28</v>
      </c>
      <c r="AJ7" s="24">
        <f t="shared" si="2"/>
        <v>1</v>
      </c>
      <c r="AK7" s="26" t="str">
        <f t="shared" si="3"/>
        <v>Verde</v>
      </c>
      <c r="AL7" s="23">
        <v>28</v>
      </c>
      <c r="AM7" s="23">
        <v>28</v>
      </c>
      <c r="AN7" s="24">
        <f t="shared" si="4"/>
        <v>1</v>
      </c>
      <c r="AO7" s="26" t="str">
        <f t="shared" si="5"/>
        <v>Verde</v>
      </c>
      <c r="AP7" s="48">
        <f t="shared" si="10"/>
        <v>28</v>
      </c>
      <c r="AQ7" s="25">
        <f t="shared" si="6"/>
        <v>1</v>
      </c>
      <c r="AR7" s="26" t="str">
        <f t="shared" si="7"/>
        <v>Verde</v>
      </c>
    </row>
    <row r="8" spans="1:45" ht="73.2" customHeight="1" x14ac:dyDescent="0.3">
      <c r="A8" s="27" t="s">
        <v>118</v>
      </c>
      <c r="B8" s="7">
        <v>2024</v>
      </c>
      <c r="C8" s="28" t="s">
        <v>188</v>
      </c>
      <c r="D8" s="28" t="s">
        <v>119</v>
      </c>
      <c r="E8" s="7" t="s">
        <v>138</v>
      </c>
      <c r="F8" s="7" t="s">
        <v>121</v>
      </c>
      <c r="G8" s="7" t="s">
        <v>122</v>
      </c>
      <c r="H8" s="7" t="s">
        <v>140</v>
      </c>
      <c r="I8" s="7" t="s">
        <v>144</v>
      </c>
      <c r="J8" s="7" t="s">
        <v>148</v>
      </c>
      <c r="K8" s="7" t="s">
        <v>124</v>
      </c>
      <c r="L8" s="7" t="s">
        <v>140</v>
      </c>
      <c r="M8" s="7" t="s">
        <v>25</v>
      </c>
      <c r="N8" s="7" t="s">
        <v>152</v>
      </c>
      <c r="O8" s="7" t="s">
        <v>153</v>
      </c>
      <c r="P8" s="44">
        <v>2849428.16</v>
      </c>
      <c r="Q8" s="7">
        <v>2024</v>
      </c>
      <c r="R8" s="7" t="s">
        <v>127</v>
      </c>
      <c r="S8" s="7" t="s">
        <v>60</v>
      </c>
      <c r="T8" s="30">
        <v>1.1000000000000001</v>
      </c>
      <c r="U8" s="30">
        <v>1.0001</v>
      </c>
      <c r="V8" s="30">
        <v>0.01</v>
      </c>
      <c r="W8" s="44">
        <v>2849428.16</v>
      </c>
      <c r="X8" s="44">
        <v>2266484.0299999998</v>
      </c>
      <c r="Y8" s="29" t="s">
        <v>59</v>
      </c>
      <c r="Z8" s="44">
        <v>712357.04</v>
      </c>
      <c r="AA8" s="44">
        <v>246891.44</v>
      </c>
      <c r="AB8" s="24">
        <f t="shared" si="8"/>
        <v>0.34658384228223532</v>
      </c>
      <c r="AC8" s="26" t="str">
        <f t="shared" si="9"/>
        <v>Verde</v>
      </c>
      <c r="AD8" s="46">
        <f>129902.04+387978.89</f>
        <v>517880.93</v>
      </c>
      <c r="AE8" s="46">
        <v>780658.53</v>
      </c>
      <c r="AF8" s="24">
        <f t="shared" si="0"/>
        <v>1.5074092996627624</v>
      </c>
      <c r="AG8" s="26" t="str">
        <f t="shared" si="1"/>
        <v>Rojo</v>
      </c>
      <c r="AH8" s="46">
        <v>2168150.4</v>
      </c>
      <c r="AI8" s="48">
        <f>658316.2+880544.96</f>
        <v>1538861.16</v>
      </c>
      <c r="AJ8" s="24">
        <f t="shared" si="2"/>
        <v>0.7097575703235347</v>
      </c>
      <c r="AK8" s="26" t="str">
        <f t="shared" si="3"/>
        <v>Verde</v>
      </c>
      <c r="AL8" s="23">
        <f>1158035.51+1146382.35</f>
        <v>2304417.8600000003</v>
      </c>
      <c r="AM8" s="23">
        <v>2304417.86</v>
      </c>
      <c r="AN8" s="24">
        <f t="shared" si="4"/>
        <v>0.99999999999999978</v>
      </c>
      <c r="AO8" s="26" t="str">
        <f t="shared" si="5"/>
        <v>Verde</v>
      </c>
      <c r="AP8" s="48">
        <f>AI8</f>
        <v>1538861.16</v>
      </c>
      <c r="AQ8" s="25">
        <f t="shared" si="6"/>
        <v>0.67896404282186806</v>
      </c>
      <c r="AR8" s="26" t="str">
        <f t="shared" si="7"/>
        <v>Verde</v>
      </c>
    </row>
    <row r="9" spans="1:45" ht="73.2" customHeight="1" x14ac:dyDescent="0.3">
      <c r="A9" s="27" t="s">
        <v>118</v>
      </c>
      <c r="B9" s="7">
        <v>2024</v>
      </c>
      <c r="C9" s="28" t="s">
        <v>188</v>
      </c>
      <c r="D9" s="28" t="s">
        <v>119</v>
      </c>
      <c r="E9" s="7" t="s">
        <v>138</v>
      </c>
      <c r="F9" s="7" t="s">
        <v>121</v>
      </c>
      <c r="G9" s="7" t="s">
        <v>135</v>
      </c>
      <c r="H9" s="7" t="s">
        <v>141</v>
      </c>
      <c r="I9" s="7" t="s">
        <v>145</v>
      </c>
      <c r="J9" s="7" t="s">
        <v>149</v>
      </c>
      <c r="K9" s="7" t="s">
        <v>124</v>
      </c>
      <c r="L9" s="7" t="s">
        <v>141</v>
      </c>
      <c r="M9" s="7" t="s">
        <v>25</v>
      </c>
      <c r="N9" s="7" t="s">
        <v>152</v>
      </c>
      <c r="O9" s="7" t="s">
        <v>153</v>
      </c>
      <c r="P9" s="7">
        <v>4</v>
      </c>
      <c r="Q9" s="7">
        <v>2024</v>
      </c>
      <c r="R9" s="7" t="s">
        <v>127</v>
      </c>
      <c r="S9" s="7" t="s">
        <v>60</v>
      </c>
      <c r="T9" s="30">
        <v>1.1000000000000001</v>
      </c>
      <c r="U9" s="30">
        <v>1.0001</v>
      </c>
      <c r="V9" s="30">
        <v>0.01</v>
      </c>
      <c r="W9" s="7">
        <v>4</v>
      </c>
      <c r="X9" s="7">
        <v>4</v>
      </c>
      <c r="Y9" s="29" t="s">
        <v>59</v>
      </c>
      <c r="Z9" s="23">
        <v>1</v>
      </c>
      <c r="AA9" s="23">
        <v>1</v>
      </c>
      <c r="AB9" s="24">
        <f t="shared" si="8"/>
        <v>1</v>
      </c>
      <c r="AC9" s="26" t="str">
        <f t="shared" si="9"/>
        <v>Verde</v>
      </c>
      <c r="AD9" s="23">
        <v>1</v>
      </c>
      <c r="AE9" s="23">
        <v>1</v>
      </c>
      <c r="AF9" s="24">
        <f t="shared" si="0"/>
        <v>1</v>
      </c>
      <c r="AG9" s="26" t="str">
        <f t="shared" si="1"/>
        <v>Verde</v>
      </c>
      <c r="AH9" s="23">
        <v>1</v>
      </c>
      <c r="AI9" s="23">
        <v>1</v>
      </c>
      <c r="AJ9" s="24">
        <f t="shared" si="2"/>
        <v>1</v>
      </c>
      <c r="AK9" s="26" t="str">
        <f t="shared" si="3"/>
        <v>Verde</v>
      </c>
      <c r="AL9" s="23">
        <v>1</v>
      </c>
      <c r="AM9" s="23">
        <v>1</v>
      </c>
      <c r="AN9" s="24">
        <f t="shared" si="4"/>
        <v>1</v>
      </c>
      <c r="AO9" s="26" t="str">
        <f t="shared" si="5"/>
        <v>Verde</v>
      </c>
      <c r="AP9" s="48">
        <v>3</v>
      </c>
      <c r="AQ9" s="25">
        <f t="shared" si="6"/>
        <v>0.75</v>
      </c>
      <c r="AR9" s="26" t="str">
        <f t="shared" si="7"/>
        <v>Verde</v>
      </c>
    </row>
    <row r="10" spans="1:45" ht="73.2" customHeight="1" x14ac:dyDescent="0.3">
      <c r="A10" s="27" t="s">
        <v>118</v>
      </c>
      <c r="B10" s="7">
        <v>2024</v>
      </c>
      <c r="C10" s="28" t="s">
        <v>188</v>
      </c>
      <c r="D10" s="28" t="s">
        <v>119</v>
      </c>
      <c r="E10" s="7" t="s">
        <v>138</v>
      </c>
      <c r="F10" s="7" t="s">
        <v>121</v>
      </c>
      <c r="G10" s="7" t="s">
        <v>136</v>
      </c>
      <c r="H10" s="7" t="s">
        <v>142</v>
      </c>
      <c r="I10" s="7" t="s">
        <v>146</v>
      </c>
      <c r="J10" s="7" t="s">
        <v>150</v>
      </c>
      <c r="K10" s="7" t="s">
        <v>124</v>
      </c>
      <c r="L10" s="7" t="s">
        <v>142</v>
      </c>
      <c r="M10" s="7" t="s">
        <v>25</v>
      </c>
      <c r="N10" s="7" t="s">
        <v>152</v>
      </c>
      <c r="O10" s="7" t="s">
        <v>153</v>
      </c>
      <c r="P10" s="7">
        <v>12</v>
      </c>
      <c r="Q10" s="7">
        <v>2024</v>
      </c>
      <c r="R10" s="7" t="s">
        <v>127</v>
      </c>
      <c r="S10" s="7" t="s">
        <v>155</v>
      </c>
      <c r="T10" s="30">
        <v>1.1000000000000001</v>
      </c>
      <c r="U10" s="30">
        <v>1.0001</v>
      </c>
      <c r="V10" s="30">
        <v>0.01</v>
      </c>
      <c r="W10" s="7">
        <v>12</v>
      </c>
      <c r="X10" s="7">
        <v>12</v>
      </c>
      <c r="Y10" s="29" t="s">
        <v>59</v>
      </c>
      <c r="Z10" s="23">
        <v>3</v>
      </c>
      <c r="AA10" s="23">
        <v>1</v>
      </c>
      <c r="AB10" s="24">
        <f t="shared" si="8"/>
        <v>0.33333333333333331</v>
      </c>
      <c r="AC10" s="26" t="str">
        <f t="shared" si="9"/>
        <v>Verde</v>
      </c>
      <c r="AD10" s="23">
        <v>3</v>
      </c>
      <c r="AE10" s="23">
        <v>3</v>
      </c>
      <c r="AF10" s="24">
        <f t="shared" si="0"/>
        <v>1</v>
      </c>
      <c r="AG10" s="26" t="str">
        <f t="shared" si="1"/>
        <v>Verde</v>
      </c>
      <c r="AH10" s="23">
        <v>3</v>
      </c>
      <c r="AI10" s="23">
        <v>3</v>
      </c>
      <c r="AJ10" s="24">
        <f t="shared" si="2"/>
        <v>1</v>
      </c>
      <c r="AK10" s="26" t="str">
        <f t="shared" si="3"/>
        <v>Verde</v>
      </c>
      <c r="AL10" s="23">
        <v>3</v>
      </c>
      <c r="AM10" s="23">
        <v>3</v>
      </c>
      <c r="AN10" s="24">
        <f t="shared" si="4"/>
        <v>1</v>
      </c>
      <c r="AO10" s="26" t="str">
        <f t="shared" si="5"/>
        <v>Verde</v>
      </c>
      <c r="AP10" s="48">
        <v>9</v>
      </c>
      <c r="AQ10" s="25">
        <f t="shared" si="6"/>
        <v>0.75</v>
      </c>
      <c r="AR10" s="26" t="str">
        <f t="shared" si="7"/>
        <v>Verde</v>
      </c>
    </row>
    <row r="11" spans="1:45" ht="73.2" customHeight="1" x14ac:dyDescent="0.3">
      <c r="A11" s="27" t="s">
        <v>118</v>
      </c>
      <c r="B11" s="7">
        <v>2024</v>
      </c>
      <c r="C11" s="28" t="s">
        <v>188</v>
      </c>
      <c r="D11" s="28" t="s">
        <v>119</v>
      </c>
      <c r="E11" s="7" t="s">
        <v>138</v>
      </c>
      <c r="F11" s="7" t="s">
        <v>121</v>
      </c>
      <c r="G11" s="7" t="s">
        <v>139</v>
      </c>
      <c r="H11" s="7" t="s">
        <v>143</v>
      </c>
      <c r="I11" s="7" t="s">
        <v>147</v>
      </c>
      <c r="J11" s="7" t="s">
        <v>151</v>
      </c>
      <c r="K11" s="7" t="s">
        <v>124</v>
      </c>
      <c r="L11" s="7" t="s">
        <v>143</v>
      </c>
      <c r="M11" s="7" t="s">
        <v>25</v>
      </c>
      <c r="N11" s="7" t="s">
        <v>152</v>
      </c>
      <c r="O11" s="7" t="s">
        <v>154</v>
      </c>
      <c r="P11" s="7">
        <v>160</v>
      </c>
      <c r="Q11" s="7">
        <v>2024</v>
      </c>
      <c r="R11" s="7" t="s">
        <v>127</v>
      </c>
      <c r="S11" s="7" t="s">
        <v>155</v>
      </c>
      <c r="T11" s="30">
        <v>1.1000000000000001</v>
      </c>
      <c r="U11" s="30">
        <v>1.0001</v>
      </c>
      <c r="V11" s="30">
        <v>0.01</v>
      </c>
      <c r="W11" s="7">
        <v>160</v>
      </c>
      <c r="X11" s="7">
        <v>160</v>
      </c>
      <c r="Y11" s="29" t="s">
        <v>59</v>
      </c>
      <c r="Z11" s="23">
        <v>40</v>
      </c>
      <c r="AA11" s="23">
        <v>36</v>
      </c>
      <c r="AB11" s="24">
        <f t="shared" si="8"/>
        <v>0.9</v>
      </c>
      <c r="AC11" s="26" t="str">
        <f t="shared" si="9"/>
        <v>Verde</v>
      </c>
      <c r="AD11" s="23">
        <v>40</v>
      </c>
      <c r="AE11" s="23">
        <v>40</v>
      </c>
      <c r="AF11" s="24">
        <f t="shared" si="0"/>
        <v>1</v>
      </c>
      <c r="AG11" s="26" t="str">
        <f t="shared" si="1"/>
        <v>Verde</v>
      </c>
      <c r="AH11" s="23">
        <v>40</v>
      </c>
      <c r="AI11" s="23">
        <v>40</v>
      </c>
      <c r="AJ11" s="24">
        <f t="shared" si="2"/>
        <v>1</v>
      </c>
      <c r="AK11" s="26" t="str">
        <f t="shared" si="3"/>
        <v>Verde</v>
      </c>
      <c r="AL11" s="23">
        <v>40</v>
      </c>
      <c r="AM11" s="23">
        <v>40</v>
      </c>
      <c r="AN11" s="24">
        <f t="shared" si="4"/>
        <v>1</v>
      </c>
      <c r="AO11" s="26" t="str">
        <f t="shared" si="5"/>
        <v>Verde</v>
      </c>
      <c r="AP11" s="48">
        <v>120</v>
      </c>
      <c r="AQ11" s="25">
        <f t="shared" si="6"/>
        <v>0.75</v>
      </c>
      <c r="AR11" s="26" t="str">
        <f t="shared" si="7"/>
        <v>Verde</v>
      </c>
    </row>
    <row r="12" spans="1:45" ht="73.2" customHeight="1" x14ac:dyDescent="0.3">
      <c r="A12" s="27" t="s">
        <v>118</v>
      </c>
      <c r="B12" s="7">
        <v>2024</v>
      </c>
      <c r="C12" s="28" t="s">
        <v>188</v>
      </c>
      <c r="D12" s="28" t="s">
        <v>119</v>
      </c>
      <c r="E12" s="7" t="s">
        <v>187</v>
      </c>
      <c r="F12" s="7" t="s">
        <v>121</v>
      </c>
      <c r="G12" s="7" t="s">
        <v>139</v>
      </c>
      <c r="H12" s="7" t="s">
        <v>156</v>
      </c>
      <c r="I12" s="7" t="s">
        <v>158</v>
      </c>
      <c r="J12" s="7" t="s">
        <v>162</v>
      </c>
      <c r="K12" s="7" t="s">
        <v>124</v>
      </c>
      <c r="L12" s="7" t="s">
        <v>163</v>
      </c>
      <c r="M12" s="7" t="s">
        <v>25</v>
      </c>
      <c r="N12" s="7" t="s">
        <v>152</v>
      </c>
      <c r="O12" s="7" t="s">
        <v>153</v>
      </c>
      <c r="P12" s="44">
        <v>717816.39</v>
      </c>
      <c r="Q12" s="7">
        <v>2024</v>
      </c>
      <c r="R12" s="7" t="s">
        <v>127</v>
      </c>
      <c r="S12" s="7" t="s">
        <v>155</v>
      </c>
      <c r="T12" s="30">
        <v>1.1000000000000001</v>
      </c>
      <c r="U12" s="30">
        <v>1.0001</v>
      </c>
      <c r="V12" s="30">
        <v>0.01</v>
      </c>
      <c r="W12" s="44">
        <v>717816.39</v>
      </c>
      <c r="X12" s="44">
        <v>541316.39</v>
      </c>
      <c r="Y12" s="29" t="s">
        <v>59</v>
      </c>
      <c r="Z12" s="44">
        <v>179454.09</v>
      </c>
      <c r="AA12" s="44">
        <v>398521.94</v>
      </c>
      <c r="AB12" s="24">
        <f t="shared" si="8"/>
        <v>2.220745930059326</v>
      </c>
      <c r="AC12" s="26" t="str">
        <f t="shared" si="9"/>
        <v>Rojo</v>
      </c>
      <c r="AD12" s="46">
        <v>390329.26</v>
      </c>
      <c r="AE12" s="46">
        <v>436700.46</v>
      </c>
      <c r="AF12" s="24">
        <f t="shared" si="0"/>
        <v>1.1188002149774783</v>
      </c>
      <c r="AG12" s="26">
        <f t="shared" si="1"/>
        <v>0</v>
      </c>
      <c r="AH12" s="46">
        <v>541316.18999999994</v>
      </c>
      <c r="AI12" s="48">
        <v>474515.23</v>
      </c>
      <c r="AJ12" s="24">
        <f t="shared" si="2"/>
        <v>0.87659530375398531</v>
      </c>
      <c r="AK12" s="26" t="str">
        <f t="shared" si="3"/>
        <v>Verde</v>
      </c>
      <c r="AL12" s="23">
        <v>691756.96</v>
      </c>
      <c r="AM12" s="23">
        <v>69756.960000000006</v>
      </c>
      <c r="AN12" s="24">
        <f t="shared" si="4"/>
        <v>0.1008402719937939</v>
      </c>
      <c r="AO12" s="26" t="str">
        <f t="shared" si="5"/>
        <v>Verde</v>
      </c>
      <c r="AP12" s="48">
        <f t="shared" ref="AP12:AP23" si="11">+AI12</f>
        <v>474515.23</v>
      </c>
      <c r="AQ12" s="25">
        <f t="shared" si="6"/>
        <v>0.87659497987858814</v>
      </c>
      <c r="AR12" s="26" t="str">
        <f t="shared" si="7"/>
        <v>Verde</v>
      </c>
    </row>
    <row r="13" spans="1:45" ht="73.2" customHeight="1" x14ac:dyDescent="0.3">
      <c r="A13" s="27" t="s">
        <v>118</v>
      </c>
      <c r="B13" s="7">
        <v>2024</v>
      </c>
      <c r="C13" s="28" t="s">
        <v>188</v>
      </c>
      <c r="D13" s="28" t="s">
        <v>119</v>
      </c>
      <c r="E13" s="7" t="s">
        <v>187</v>
      </c>
      <c r="F13" s="7" t="s">
        <v>121</v>
      </c>
      <c r="G13" s="7" t="s">
        <v>139</v>
      </c>
      <c r="H13" s="7" t="s">
        <v>156</v>
      </c>
      <c r="I13" s="7" t="s">
        <v>159</v>
      </c>
      <c r="J13" s="7" t="s">
        <v>163</v>
      </c>
      <c r="K13" s="7" t="s">
        <v>124</v>
      </c>
      <c r="L13" s="7" t="s">
        <v>163</v>
      </c>
      <c r="M13" s="7" t="s">
        <v>25</v>
      </c>
      <c r="N13" s="7" t="s">
        <v>152</v>
      </c>
      <c r="O13" s="7" t="s">
        <v>134</v>
      </c>
      <c r="P13" s="29">
        <v>2852</v>
      </c>
      <c r="Q13" s="7">
        <v>2024</v>
      </c>
      <c r="R13" s="7" t="s">
        <v>127</v>
      </c>
      <c r="S13" s="7" t="s">
        <v>155</v>
      </c>
      <c r="T13" s="30">
        <v>1.1000000000000001</v>
      </c>
      <c r="U13" s="30">
        <v>1.0001</v>
      </c>
      <c r="V13" s="30">
        <v>0.01</v>
      </c>
      <c r="W13" s="45">
        <v>2852</v>
      </c>
      <c r="X13" s="45">
        <v>2852</v>
      </c>
      <c r="Y13" s="29" t="s">
        <v>59</v>
      </c>
      <c r="Z13" s="23">
        <v>713</v>
      </c>
      <c r="AA13" s="23">
        <v>723</v>
      </c>
      <c r="AB13" s="24">
        <f t="shared" si="8"/>
        <v>1.0140252454417953</v>
      </c>
      <c r="AC13" s="26" t="str">
        <f t="shared" si="9"/>
        <v>Amarillo</v>
      </c>
      <c r="AD13" s="47">
        <v>1426</v>
      </c>
      <c r="AE13" s="23">
        <v>1436</v>
      </c>
      <c r="AF13" s="24">
        <f t="shared" si="0"/>
        <v>1.0070126227208975</v>
      </c>
      <c r="AG13" s="26" t="str">
        <f t="shared" si="1"/>
        <v>Amarillo</v>
      </c>
      <c r="AH13" s="23">
        <v>2139</v>
      </c>
      <c r="AI13" s="23">
        <v>2130</v>
      </c>
      <c r="AJ13" s="24">
        <f t="shared" si="2"/>
        <v>0.99579242636746146</v>
      </c>
      <c r="AK13" s="26" t="str">
        <f t="shared" si="3"/>
        <v>Verde</v>
      </c>
      <c r="AL13" s="23">
        <v>2150</v>
      </c>
      <c r="AM13" s="23">
        <v>2200</v>
      </c>
      <c r="AN13" s="24">
        <f t="shared" si="4"/>
        <v>1.0232558139534884</v>
      </c>
      <c r="AO13" s="26" t="str">
        <f t="shared" si="5"/>
        <v>Amarillo</v>
      </c>
      <c r="AP13" s="48">
        <f>713*3</f>
        <v>2139</v>
      </c>
      <c r="AQ13" s="25">
        <f t="shared" si="6"/>
        <v>0.75</v>
      </c>
      <c r="AR13" s="26" t="str">
        <f t="shared" si="7"/>
        <v>Verde</v>
      </c>
    </row>
    <row r="14" spans="1:45" ht="73.2" customHeight="1" x14ac:dyDescent="0.3">
      <c r="A14" s="27" t="s">
        <v>118</v>
      </c>
      <c r="B14" s="7">
        <v>2024</v>
      </c>
      <c r="C14" s="28" t="s">
        <v>188</v>
      </c>
      <c r="D14" s="28" t="s">
        <v>119</v>
      </c>
      <c r="E14" s="7" t="s">
        <v>187</v>
      </c>
      <c r="F14" s="7" t="s">
        <v>121</v>
      </c>
      <c r="G14" s="7" t="s">
        <v>139</v>
      </c>
      <c r="H14" s="7" t="s">
        <v>157</v>
      </c>
      <c r="I14" s="7" t="s">
        <v>160</v>
      </c>
      <c r="J14" s="7" t="s">
        <v>163</v>
      </c>
      <c r="K14" s="7" t="s">
        <v>124</v>
      </c>
      <c r="L14" s="7" t="s">
        <v>163</v>
      </c>
      <c r="M14" s="7" t="s">
        <v>25</v>
      </c>
      <c r="N14" s="7" t="s">
        <v>152</v>
      </c>
      <c r="O14" s="7" t="s">
        <v>134</v>
      </c>
      <c r="P14" s="29">
        <v>2852</v>
      </c>
      <c r="Q14" s="7">
        <v>2024</v>
      </c>
      <c r="R14" s="7" t="s">
        <v>127</v>
      </c>
      <c r="S14" s="7" t="s">
        <v>155</v>
      </c>
      <c r="T14" s="30">
        <v>1.1000000000000001</v>
      </c>
      <c r="U14" s="30">
        <v>1.0001</v>
      </c>
      <c r="V14" s="30">
        <v>0.01</v>
      </c>
      <c r="W14" s="45">
        <v>2852</v>
      </c>
      <c r="X14" s="45">
        <v>2852</v>
      </c>
      <c r="Y14" s="29" t="s">
        <v>59</v>
      </c>
      <c r="Z14" s="23">
        <v>713</v>
      </c>
      <c r="AA14" s="23">
        <v>723</v>
      </c>
      <c r="AB14" s="24">
        <f t="shared" si="8"/>
        <v>1.0140252454417953</v>
      </c>
      <c r="AC14" s="26" t="str">
        <f t="shared" si="9"/>
        <v>Amarillo</v>
      </c>
      <c r="AD14" s="47">
        <v>1426</v>
      </c>
      <c r="AE14" s="23">
        <v>1436</v>
      </c>
      <c r="AF14" s="24">
        <f t="shared" si="0"/>
        <v>1.0070126227208975</v>
      </c>
      <c r="AG14" s="26" t="str">
        <f t="shared" si="1"/>
        <v>Amarillo</v>
      </c>
      <c r="AH14" s="23">
        <v>2139</v>
      </c>
      <c r="AI14" s="23">
        <v>2130</v>
      </c>
      <c r="AJ14" s="24">
        <f t="shared" si="2"/>
        <v>0.99579242636746146</v>
      </c>
      <c r="AK14" s="26" t="str">
        <f t="shared" si="3"/>
        <v>Verde</v>
      </c>
      <c r="AL14" s="23">
        <v>2150</v>
      </c>
      <c r="AM14" s="23">
        <v>2200</v>
      </c>
      <c r="AN14" s="24">
        <f t="shared" si="4"/>
        <v>1.0232558139534884</v>
      </c>
      <c r="AO14" s="26" t="str">
        <f t="shared" si="5"/>
        <v>Amarillo</v>
      </c>
      <c r="AP14" s="48">
        <v>2139</v>
      </c>
      <c r="AQ14" s="25">
        <f t="shared" si="6"/>
        <v>0.75</v>
      </c>
      <c r="AR14" s="26" t="str">
        <f t="shared" si="7"/>
        <v>Verde</v>
      </c>
    </row>
    <row r="15" spans="1:45" ht="73.2" customHeight="1" x14ac:dyDescent="0.3">
      <c r="A15" s="27" t="s">
        <v>118</v>
      </c>
      <c r="B15" s="7">
        <v>2024</v>
      </c>
      <c r="C15" s="28" t="s">
        <v>188</v>
      </c>
      <c r="D15" s="28" t="s">
        <v>119</v>
      </c>
      <c r="E15" s="7" t="s">
        <v>187</v>
      </c>
      <c r="F15" s="7" t="s">
        <v>121</v>
      </c>
      <c r="G15" s="7" t="s">
        <v>139</v>
      </c>
      <c r="H15" s="7" t="s">
        <v>157</v>
      </c>
      <c r="I15" s="7" t="s">
        <v>161</v>
      </c>
      <c r="J15" s="7" t="s">
        <v>163</v>
      </c>
      <c r="K15" s="7" t="s">
        <v>124</v>
      </c>
      <c r="L15" s="7" t="s">
        <v>163</v>
      </c>
      <c r="M15" s="7" t="s">
        <v>25</v>
      </c>
      <c r="N15" s="7" t="s">
        <v>152</v>
      </c>
      <c r="O15" s="7" t="s">
        <v>134</v>
      </c>
      <c r="P15" s="29">
        <v>2852</v>
      </c>
      <c r="Q15" s="7">
        <v>2024</v>
      </c>
      <c r="R15" s="7" t="s">
        <v>127</v>
      </c>
      <c r="S15" s="7" t="s">
        <v>155</v>
      </c>
      <c r="T15" s="30">
        <v>1.1000000000000001</v>
      </c>
      <c r="U15" s="30">
        <v>1.0001</v>
      </c>
      <c r="V15" s="30">
        <v>0.01</v>
      </c>
      <c r="W15" s="45">
        <v>2852</v>
      </c>
      <c r="X15" s="45">
        <v>2852</v>
      </c>
      <c r="Y15" s="29" t="s">
        <v>59</v>
      </c>
      <c r="Z15" s="23">
        <v>713</v>
      </c>
      <c r="AA15" s="23">
        <v>723</v>
      </c>
      <c r="AB15" s="24">
        <f t="shared" si="8"/>
        <v>1.0140252454417953</v>
      </c>
      <c r="AC15" s="26" t="str">
        <f t="shared" si="9"/>
        <v>Amarillo</v>
      </c>
      <c r="AD15" s="47">
        <v>1426</v>
      </c>
      <c r="AE15" s="23">
        <v>1436</v>
      </c>
      <c r="AF15" s="24">
        <f t="shared" si="0"/>
        <v>1.0070126227208975</v>
      </c>
      <c r="AG15" s="26" t="str">
        <f t="shared" si="1"/>
        <v>Amarillo</v>
      </c>
      <c r="AH15" s="23">
        <v>2139</v>
      </c>
      <c r="AI15" s="23">
        <v>2130</v>
      </c>
      <c r="AJ15" s="24">
        <f t="shared" si="2"/>
        <v>0.99579242636746146</v>
      </c>
      <c r="AK15" s="26" t="str">
        <f t="shared" si="3"/>
        <v>Verde</v>
      </c>
      <c r="AL15" s="23">
        <v>2150</v>
      </c>
      <c r="AM15" s="23">
        <v>2200</v>
      </c>
      <c r="AN15" s="24">
        <f t="shared" si="4"/>
        <v>1.0232558139534884</v>
      </c>
      <c r="AO15" s="26" t="str">
        <f t="shared" si="5"/>
        <v>Amarillo</v>
      </c>
      <c r="AP15" s="48">
        <v>2139</v>
      </c>
      <c r="AQ15" s="25">
        <f t="shared" si="6"/>
        <v>0.75</v>
      </c>
      <c r="AR15" s="26" t="str">
        <f t="shared" si="7"/>
        <v>Verde</v>
      </c>
    </row>
    <row r="16" spans="1:45" ht="73.2" customHeight="1" x14ac:dyDescent="0.3">
      <c r="A16" s="27" t="s">
        <v>118</v>
      </c>
      <c r="B16" s="7">
        <v>2024</v>
      </c>
      <c r="C16" s="28" t="s">
        <v>188</v>
      </c>
      <c r="D16" s="28" t="s">
        <v>119</v>
      </c>
      <c r="E16" s="7" t="s">
        <v>164</v>
      </c>
      <c r="F16" s="7" t="s">
        <v>121</v>
      </c>
      <c r="G16" s="7" t="s">
        <v>139</v>
      </c>
      <c r="H16" s="7" t="s">
        <v>165</v>
      </c>
      <c r="I16" s="7" t="s">
        <v>169</v>
      </c>
      <c r="J16" s="7" t="s">
        <v>173</v>
      </c>
      <c r="K16" s="7" t="s">
        <v>124</v>
      </c>
      <c r="L16" s="7" t="s">
        <v>173</v>
      </c>
      <c r="M16" s="7" t="s">
        <v>25</v>
      </c>
      <c r="N16" s="7" t="s">
        <v>152</v>
      </c>
      <c r="O16" s="7" t="s">
        <v>153</v>
      </c>
      <c r="P16" s="44">
        <v>755664.76</v>
      </c>
      <c r="Q16" s="7">
        <v>2024</v>
      </c>
      <c r="R16" s="7" t="s">
        <v>127</v>
      </c>
      <c r="S16" s="7" t="s">
        <v>155</v>
      </c>
      <c r="T16" s="30">
        <v>1.1000000000000001</v>
      </c>
      <c r="U16" s="30">
        <v>1.0001</v>
      </c>
      <c r="V16" s="30">
        <v>0.01</v>
      </c>
      <c r="W16" s="44">
        <v>755664.76</v>
      </c>
      <c r="X16" s="44">
        <v>1122411.19</v>
      </c>
      <c r="Y16" s="29" t="s">
        <v>59</v>
      </c>
      <c r="Z16" s="44">
        <v>188916.19</v>
      </c>
      <c r="AA16" s="44">
        <v>340130</v>
      </c>
      <c r="AB16" s="24">
        <f t="shared" si="8"/>
        <v>1.8004280099021688</v>
      </c>
      <c r="AC16" s="26" t="str">
        <f t="shared" si="9"/>
        <v>Rojo</v>
      </c>
      <c r="AD16" s="44">
        <v>999985</v>
      </c>
      <c r="AE16" s="44">
        <v>933726.43</v>
      </c>
      <c r="AF16" s="24">
        <f t="shared" si="0"/>
        <v>0.93374043610654167</v>
      </c>
      <c r="AG16" s="26" t="str">
        <f t="shared" si="1"/>
        <v>Verde</v>
      </c>
      <c r="AH16" s="48">
        <v>1122411.19</v>
      </c>
      <c r="AI16" s="23">
        <v>1061726.43</v>
      </c>
      <c r="AJ16" s="24">
        <f t="shared" si="2"/>
        <v>0.94593357537713074</v>
      </c>
      <c r="AK16" s="26" t="str">
        <f t="shared" si="3"/>
        <v>Verde</v>
      </c>
      <c r="AL16" s="23">
        <v>1080516</v>
      </c>
      <c r="AM16" s="23">
        <v>1080516.94</v>
      </c>
      <c r="AN16" s="24">
        <f t="shared" si="4"/>
        <v>1.0000008699547254</v>
      </c>
      <c r="AO16" s="26" t="str">
        <f t="shared" si="5"/>
        <v>Verde</v>
      </c>
      <c r="AP16" s="48">
        <f t="shared" si="11"/>
        <v>1061726.43</v>
      </c>
      <c r="AQ16" s="25">
        <f t="shared" si="6"/>
        <v>0.94593357537713074</v>
      </c>
      <c r="AR16" s="26" t="str">
        <f t="shared" si="7"/>
        <v>Verde</v>
      </c>
    </row>
    <row r="17" spans="1:44" ht="73.2" customHeight="1" x14ac:dyDescent="0.3">
      <c r="A17" s="27" t="s">
        <v>118</v>
      </c>
      <c r="B17" s="7">
        <v>2024</v>
      </c>
      <c r="C17" s="28" t="s">
        <v>188</v>
      </c>
      <c r="D17" s="28" t="s">
        <v>119</v>
      </c>
      <c r="E17" s="7" t="s">
        <v>164</v>
      </c>
      <c r="F17" s="7" t="s">
        <v>121</v>
      </c>
      <c r="G17" s="7" t="s">
        <v>139</v>
      </c>
      <c r="H17" s="7" t="s">
        <v>166</v>
      </c>
      <c r="I17" s="7" t="s">
        <v>170</v>
      </c>
      <c r="J17" s="7" t="s">
        <v>174</v>
      </c>
      <c r="K17" s="7" t="s">
        <v>124</v>
      </c>
      <c r="L17" s="7" t="s">
        <v>174</v>
      </c>
      <c r="M17" s="7" t="s">
        <v>25</v>
      </c>
      <c r="N17" s="7" t="s">
        <v>152</v>
      </c>
      <c r="O17" s="7" t="s">
        <v>134</v>
      </c>
      <c r="P17" s="29">
        <v>5</v>
      </c>
      <c r="Q17" s="7">
        <v>2024</v>
      </c>
      <c r="R17" s="7" t="s">
        <v>127</v>
      </c>
      <c r="S17" s="7" t="s">
        <v>155</v>
      </c>
      <c r="T17" s="30">
        <v>1.1000000000000001</v>
      </c>
      <c r="U17" s="30">
        <v>1.0001</v>
      </c>
      <c r="V17" s="30">
        <v>0.01</v>
      </c>
      <c r="W17" s="45">
        <v>5</v>
      </c>
      <c r="X17" s="45">
        <v>5</v>
      </c>
      <c r="Y17" s="29" t="s">
        <v>59</v>
      </c>
      <c r="Z17" s="23">
        <v>3</v>
      </c>
      <c r="AA17" s="23">
        <v>2</v>
      </c>
      <c r="AB17" s="24">
        <f t="shared" si="8"/>
        <v>0.66666666666666663</v>
      </c>
      <c r="AC17" s="26" t="str">
        <f t="shared" si="9"/>
        <v>Verde</v>
      </c>
      <c r="AD17" s="23">
        <v>4</v>
      </c>
      <c r="AE17" s="23">
        <v>3</v>
      </c>
      <c r="AF17" s="24">
        <f t="shared" si="0"/>
        <v>0.75</v>
      </c>
      <c r="AG17" s="26" t="str">
        <f t="shared" si="1"/>
        <v>Verde</v>
      </c>
      <c r="AH17" s="23">
        <v>4</v>
      </c>
      <c r="AI17" s="23">
        <v>4</v>
      </c>
      <c r="AJ17" s="24">
        <f t="shared" si="2"/>
        <v>1</v>
      </c>
      <c r="AK17" s="26" t="str">
        <f t="shared" si="3"/>
        <v>Verde</v>
      </c>
      <c r="AL17" s="23">
        <v>3</v>
      </c>
      <c r="AM17" s="23">
        <v>3</v>
      </c>
      <c r="AN17" s="24">
        <f t="shared" si="4"/>
        <v>1</v>
      </c>
      <c r="AO17" s="26" t="str">
        <f t="shared" si="5"/>
        <v>Verde</v>
      </c>
      <c r="AP17" s="48">
        <f t="shared" si="11"/>
        <v>4</v>
      </c>
      <c r="AQ17" s="25">
        <f t="shared" si="6"/>
        <v>0.8</v>
      </c>
      <c r="AR17" s="26" t="str">
        <f t="shared" si="7"/>
        <v>Verde</v>
      </c>
    </row>
    <row r="18" spans="1:44" ht="73.2" customHeight="1" x14ac:dyDescent="0.3">
      <c r="A18" s="27" t="s">
        <v>118</v>
      </c>
      <c r="B18" s="7">
        <v>2024</v>
      </c>
      <c r="C18" s="28" t="s">
        <v>188</v>
      </c>
      <c r="D18" s="28" t="s">
        <v>119</v>
      </c>
      <c r="E18" s="7" t="s">
        <v>164</v>
      </c>
      <c r="F18" s="7" t="s">
        <v>121</v>
      </c>
      <c r="G18" s="7" t="s">
        <v>139</v>
      </c>
      <c r="H18" s="7" t="s">
        <v>167</v>
      </c>
      <c r="I18" s="7" t="s">
        <v>171</v>
      </c>
      <c r="J18" s="7" t="s">
        <v>174</v>
      </c>
      <c r="K18" s="7" t="s">
        <v>124</v>
      </c>
      <c r="L18" s="7" t="s">
        <v>174</v>
      </c>
      <c r="M18" s="7" t="s">
        <v>25</v>
      </c>
      <c r="N18" s="7" t="s">
        <v>152</v>
      </c>
      <c r="O18" s="7" t="s">
        <v>134</v>
      </c>
      <c r="P18" s="29">
        <v>5</v>
      </c>
      <c r="Q18" s="7">
        <v>2024</v>
      </c>
      <c r="R18" s="7" t="s">
        <v>127</v>
      </c>
      <c r="S18" s="7" t="s">
        <v>155</v>
      </c>
      <c r="T18" s="30">
        <v>1.1000000000000001</v>
      </c>
      <c r="U18" s="30">
        <v>1.0001</v>
      </c>
      <c r="V18" s="30">
        <v>0.01</v>
      </c>
      <c r="W18" s="45">
        <v>5</v>
      </c>
      <c r="X18" s="45">
        <v>5</v>
      </c>
      <c r="Y18" s="29" t="s">
        <v>59</v>
      </c>
      <c r="Z18" s="23">
        <v>3</v>
      </c>
      <c r="AA18" s="23">
        <v>1</v>
      </c>
      <c r="AB18" s="24">
        <f t="shared" si="8"/>
        <v>0.33333333333333331</v>
      </c>
      <c r="AC18" s="26" t="str">
        <f t="shared" si="9"/>
        <v>Verde</v>
      </c>
      <c r="AD18" s="23">
        <v>4</v>
      </c>
      <c r="AE18" s="23">
        <v>2</v>
      </c>
      <c r="AF18" s="24">
        <f t="shared" si="0"/>
        <v>0.5</v>
      </c>
      <c r="AG18" s="26" t="str">
        <f t="shared" si="1"/>
        <v>Verde</v>
      </c>
      <c r="AH18" s="23">
        <v>5</v>
      </c>
      <c r="AI18" s="23">
        <v>3</v>
      </c>
      <c r="AJ18" s="24">
        <f t="shared" si="2"/>
        <v>0.6</v>
      </c>
      <c r="AK18" s="26" t="str">
        <f t="shared" si="3"/>
        <v>Verde</v>
      </c>
      <c r="AL18" s="23">
        <v>5</v>
      </c>
      <c r="AM18" s="23">
        <v>5</v>
      </c>
      <c r="AN18" s="24">
        <f t="shared" si="4"/>
        <v>1</v>
      </c>
      <c r="AO18" s="26" t="str">
        <f t="shared" si="5"/>
        <v>Verde</v>
      </c>
      <c r="AP18" s="48">
        <f t="shared" si="11"/>
        <v>3</v>
      </c>
      <c r="AQ18" s="25">
        <f t="shared" si="6"/>
        <v>0.6</v>
      </c>
      <c r="AR18" s="26" t="str">
        <f t="shared" si="7"/>
        <v>Verde</v>
      </c>
    </row>
    <row r="19" spans="1:44" ht="73.2" customHeight="1" x14ac:dyDescent="0.3">
      <c r="A19" s="27" t="s">
        <v>118</v>
      </c>
      <c r="B19" s="7">
        <v>2024</v>
      </c>
      <c r="C19" s="28" t="s">
        <v>188</v>
      </c>
      <c r="D19" s="28" t="s">
        <v>119</v>
      </c>
      <c r="E19" s="7" t="s">
        <v>164</v>
      </c>
      <c r="F19" s="7" t="s">
        <v>121</v>
      </c>
      <c r="G19" s="7" t="s">
        <v>139</v>
      </c>
      <c r="H19" s="7" t="s">
        <v>168</v>
      </c>
      <c r="I19" s="7" t="s">
        <v>172</v>
      </c>
      <c r="J19" s="7" t="s">
        <v>174</v>
      </c>
      <c r="K19" s="7" t="s">
        <v>124</v>
      </c>
      <c r="L19" s="7" t="s">
        <v>174</v>
      </c>
      <c r="M19" s="7" t="s">
        <v>25</v>
      </c>
      <c r="N19" s="7" t="s">
        <v>152</v>
      </c>
      <c r="O19" s="7" t="s">
        <v>134</v>
      </c>
      <c r="P19" s="29">
        <v>156</v>
      </c>
      <c r="Q19" s="7">
        <v>2024</v>
      </c>
      <c r="R19" s="7" t="s">
        <v>127</v>
      </c>
      <c r="S19" s="7" t="s">
        <v>155</v>
      </c>
      <c r="T19" s="30">
        <v>1.1000000000000001</v>
      </c>
      <c r="U19" s="30">
        <v>1.0001</v>
      </c>
      <c r="V19" s="30">
        <v>0.01</v>
      </c>
      <c r="W19" s="45">
        <v>156</v>
      </c>
      <c r="X19" s="45">
        <v>156</v>
      </c>
      <c r="Y19" s="29" t="s">
        <v>59</v>
      </c>
      <c r="Z19" s="23">
        <v>39</v>
      </c>
      <c r="AA19" s="23">
        <v>36</v>
      </c>
      <c r="AB19" s="24">
        <f t="shared" si="8"/>
        <v>0.92307692307692313</v>
      </c>
      <c r="AC19" s="26" t="str">
        <f t="shared" si="9"/>
        <v>Verde</v>
      </c>
      <c r="AD19" s="23">
        <v>78</v>
      </c>
      <c r="AE19" s="23">
        <v>78</v>
      </c>
      <c r="AF19" s="24">
        <f t="shared" si="0"/>
        <v>1</v>
      </c>
      <c r="AG19" s="26" t="str">
        <f t="shared" si="1"/>
        <v>Verde</v>
      </c>
      <c r="AH19" s="23">
        <v>108</v>
      </c>
      <c r="AI19" s="23">
        <v>108</v>
      </c>
      <c r="AJ19" s="24">
        <f t="shared" si="2"/>
        <v>1</v>
      </c>
      <c r="AK19" s="26" t="str">
        <f t="shared" si="3"/>
        <v>Verde</v>
      </c>
      <c r="AL19" s="23">
        <v>108</v>
      </c>
      <c r="AM19" s="23">
        <v>108</v>
      </c>
      <c r="AN19" s="24">
        <f t="shared" si="4"/>
        <v>1</v>
      </c>
      <c r="AO19" s="26" t="str">
        <f t="shared" si="5"/>
        <v>Verde</v>
      </c>
      <c r="AP19" s="48">
        <f t="shared" si="11"/>
        <v>108</v>
      </c>
      <c r="AQ19" s="25">
        <f t="shared" si="6"/>
        <v>0.69230769230769229</v>
      </c>
      <c r="AR19" s="26" t="str">
        <f t="shared" si="7"/>
        <v>Verde</v>
      </c>
    </row>
    <row r="20" spans="1:44" ht="73.2" customHeight="1" x14ac:dyDescent="0.3">
      <c r="A20" s="27" t="s">
        <v>118</v>
      </c>
      <c r="B20" s="7">
        <v>2024</v>
      </c>
      <c r="C20" s="28" t="s">
        <v>188</v>
      </c>
      <c r="D20" s="28" t="s">
        <v>119</v>
      </c>
      <c r="E20" s="7" t="s">
        <v>175</v>
      </c>
      <c r="F20" s="7" t="s">
        <v>121</v>
      </c>
      <c r="G20" s="7" t="s">
        <v>139</v>
      </c>
      <c r="H20" s="7" t="s">
        <v>176</v>
      </c>
      <c r="I20" s="7" t="s">
        <v>180</v>
      </c>
      <c r="J20" s="7" t="s">
        <v>176</v>
      </c>
      <c r="K20" s="7" t="s">
        <v>124</v>
      </c>
      <c r="L20" s="7" t="s">
        <v>184</v>
      </c>
      <c r="M20" s="7" t="s">
        <v>25</v>
      </c>
      <c r="N20" s="7" t="s">
        <v>152</v>
      </c>
      <c r="O20" s="7" t="s">
        <v>134</v>
      </c>
      <c r="P20" s="44">
        <v>158213</v>
      </c>
      <c r="Q20" s="7">
        <v>2024</v>
      </c>
      <c r="R20" s="7" t="s">
        <v>127</v>
      </c>
      <c r="S20" s="7" t="s">
        <v>60</v>
      </c>
      <c r="T20" s="30">
        <v>1.1000000000000001</v>
      </c>
      <c r="U20" s="30">
        <v>1.0001</v>
      </c>
      <c r="V20" s="30">
        <v>0.01</v>
      </c>
      <c r="W20" s="44">
        <v>158213</v>
      </c>
      <c r="X20" s="44">
        <v>18296.509999999998</v>
      </c>
      <c r="Y20" s="29" t="s">
        <v>59</v>
      </c>
      <c r="Z20" s="44">
        <v>39553.25</v>
      </c>
      <c r="AA20" s="44">
        <v>0</v>
      </c>
      <c r="AB20" s="24">
        <f t="shared" si="8"/>
        <v>0</v>
      </c>
      <c r="AC20" s="26">
        <f t="shared" si="9"/>
        <v>0</v>
      </c>
      <c r="AD20" s="23">
        <v>19776.62</v>
      </c>
      <c r="AE20" s="23">
        <v>0</v>
      </c>
      <c r="AF20" s="24">
        <f t="shared" si="0"/>
        <v>0</v>
      </c>
      <c r="AG20" s="26">
        <f t="shared" si="1"/>
        <v>0</v>
      </c>
      <c r="AH20" s="44">
        <v>131000</v>
      </c>
      <c r="AI20" s="23">
        <v>0</v>
      </c>
      <c r="AJ20" s="24">
        <f t="shared" si="2"/>
        <v>0</v>
      </c>
      <c r="AK20" s="26">
        <f t="shared" si="3"/>
        <v>0</v>
      </c>
      <c r="AL20" s="23">
        <v>131000</v>
      </c>
      <c r="AM20" s="23">
        <v>0</v>
      </c>
      <c r="AN20" s="24">
        <f t="shared" si="4"/>
        <v>0</v>
      </c>
      <c r="AO20" s="26">
        <f t="shared" si="5"/>
        <v>0</v>
      </c>
      <c r="AP20" s="48">
        <f t="shared" si="11"/>
        <v>0</v>
      </c>
      <c r="AQ20" s="25">
        <f t="shared" si="6"/>
        <v>0</v>
      </c>
      <c r="AR20" s="26">
        <f t="shared" si="7"/>
        <v>0</v>
      </c>
    </row>
    <row r="21" spans="1:44" ht="73.2" customHeight="1" x14ac:dyDescent="0.3">
      <c r="A21" s="27" t="s">
        <v>118</v>
      </c>
      <c r="B21" s="7">
        <v>2024</v>
      </c>
      <c r="C21" s="28" t="s">
        <v>188</v>
      </c>
      <c r="D21" s="28" t="s">
        <v>119</v>
      </c>
      <c r="E21" s="7" t="s">
        <v>175</v>
      </c>
      <c r="F21" s="7" t="s">
        <v>121</v>
      </c>
      <c r="G21" s="7" t="s">
        <v>139</v>
      </c>
      <c r="H21" s="7" t="s">
        <v>177</v>
      </c>
      <c r="I21" s="7" t="s">
        <v>181</v>
      </c>
      <c r="J21" s="7" t="s">
        <v>177</v>
      </c>
      <c r="K21" s="7" t="s">
        <v>124</v>
      </c>
      <c r="L21" s="7" t="s">
        <v>184</v>
      </c>
      <c r="M21" s="7" t="s">
        <v>25</v>
      </c>
      <c r="N21" s="7" t="s">
        <v>152</v>
      </c>
      <c r="O21" s="7" t="s">
        <v>134</v>
      </c>
      <c r="P21" s="29" t="s">
        <v>185</v>
      </c>
      <c r="Q21" s="7">
        <v>2024</v>
      </c>
      <c r="R21" s="7" t="s">
        <v>127</v>
      </c>
      <c r="S21" s="7" t="s">
        <v>155</v>
      </c>
      <c r="T21" s="30">
        <v>1.1000000000000001</v>
      </c>
      <c r="U21" s="30">
        <v>1.0001</v>
      </c>
      <c r="V21" s="30">
        <v>0.01</v>
      </c>
      <c r="W21" s="29" t="s">
        <v>185</v>
      </c>
      <c r="X21" s="29" t="s">
        <v>185</v>
      </c>
      <c r="Y21" s="29" t="s">
        <v>59</v>
      </c>
      <c r="Z21" s="23">
        <v>0</v>
      </c>
      <c r="AA21" s="23">
        <v>0</v>
      </c>
      <c r="AB21" s="24">
        <f t="shared" si="8"/>
        <v>0</v>
      </c>
      <c r="AC21" s="26">
        <f t="shared" si="9"/>
        <v>0</v>
      </c>
      <c r="AD21" s="23">
        <v>0</v>
      </c>
      <c r="AE21" s="23">
        <v>0</v>
      </c>
      <c r="AF21" s="24">
        <f t="shared" si="0"/>
        <v>0</v>
      </c>
      <c r="AG21" s="26">
        <f t="shared" si="1"/>
        <v>0</v>
      </c>
      <c r="AH21" s="23">
        <v>0</v>
      </c>
      <c r="AI21" s="23">
        <v>0</v>
      </c>
      <c r="AJ21" s="24">
        <f t="shared" si="2"/>
        <v>0</v>
      </c>
      <c r="AK21" s="26">
        <f t="shared" si="3"/>
        <v>0</v>
      </c>
      <c r="AL21" s="23">
        <v>0</v>
      </c>
      <c r="AM21" s="23">
        <v>0</v>
      </c>
      <c r="AN21" s="24">
        <f t="shared" si="4"/>
        <v>0</v>
      </c>
      <c r="AO21" s="26">
        <f t="shared" si="5"/>
        <v>0</v>
      </c>
      <c r="AP21" s="48">
        <f t="shared" si="11"/>
        <v>0</v>
      </c>
      <c r="AQ21" s="25">
        <f t="shared" si="6"/>
        <v>0</v>
      </c>
      <c r="AR21" s="26">
        <f t="shared" si="7"/>
        <v>0</v>
      </c>
    </row>
    <row r="22" spans="1:44" ht="73.2" customHeight="1" x14ac:dyDescent="0.3">
      <c r="A22" s="27" t="s">
        <v>118</v>
      </c>
      <c r="B22" s="7">
        <v>2024</v>
      </c>
      <c r="C22" s="28" t="s">
        <v>188</v>
      </c>
      <c r="D22" s="28" t="s">
        <v>119</v>
      </c>
      <c r="E22" s="7" t="s">
        <v>175</v>
      </c>
      <c r="F22" s="7" t="s">
        <v>121</v>
      </c>
      <c r="G22" s="7" t="s">
        <v>139</v>
      </c>
      <c r="H22" s="7" t="s">
        <v>178</v>
      </c>
      <c r="I22" s="7" t="s">
        <v>182</v>
      </c>
      <c r="J22" s="7" t="s">
        <v>178</v>
      </c>
      <c r="K22" s="7" t="s">
        <v>124</v>
      </c>
      <c r="L22" s="7" t="s">
        <v>184</v>
      </c>
      <c r="M22" s="7" t="s">
        <v>25</v>
      </c>
      <c r="N22" s="7" t="s">
        <v>152</v>
      </c>
      <c r="O22" s="7" t="s">
        <v>134</v>
      </c>
      <c r="P22" s="29" t="s">
        <v>185</v>
      </c>
      <c r="Q22" s="7">
        <v>2024</v>
      </c>
      <c r="R22" s="7" t="s">
        <v>127</v>
      </c>
      <c r="S22" s="7" t="s">
        <v>155</v>
      </c>
      <c r="T22" s="30">
        <v>1.1000000000000001</v>
      </c>
      <c r="U22" s="30">
        <v>1.0001</v>
      </c>
      <c r="V22" s="30">
        <v>0.01</v>
      </c>
      <c r="W22" s="29" t="s">
        <v>185</v>
      </c>
      <c r="X22" s="29" t="s">
        <v>185</v>
      </c>
      <c r="Y22" s="29" t="s">
        <v>59</v>
      </c>
      <c r="Z22" s="23">
        <v>0</v>
      </c>
      <c r="AA22" s="23">
        <v>0</v>
      </c>
      <c r="AB22" s="24">
        <f t="shared" si="8"/>
        <v>0</v>
      </c>
      <c r="AC22" s="26">
        <f t="shared" si="9"/>
        <v>0</v>
      </c>
      <c r="AD22" s="23">
        <v>0</v>
      </c>
      <c r="AE22" s="23">
        <v>0</v>
      </c>
      <c r="AF22" s="24">
        <f t="shared" si="0"/>
        <v>0</v>
      </c>
      <c r="AG22" s="26">
        <f t="shared" si="1"/>
        <v>0</v>
      </c>
      <c r="AH22" s="23">
        <v>0</v>
      </c>
      <c r="AI22" s="23">
        <v>0</v>
      </c>
      <c r="AJ22" s="24">
        <f t="shared" si="2"/>
        <v>0</v>
      </c>
      <c r="AK22" s="26">
        <f t="shared" si="3"/>
        <v>0</v>
      </c>
      <c r="AL22" s="23">
        <v>0</v>
      </c>
      <c r="AM22" s="23">
        <v>0</v>
      </c>
      <c r="AN22" s="24">
        <f t="shared" si="4"/>
        <v>0</v>
      </c>
      <c r="AO22" s="26">
        <f t="shared" si="5"/>
        <v>0</v>
      </c>
      <c r="AP22" s="48">
        <f t="shared" si="11"/>
        <v>0</v>
      </c>
      <c r="AQ22" s="25">
        <f t="shared" si="6"/>
        <v>0</v>
      </c>
      <c r="AR22" s="26">
        <f t="shared" si="7"/>
        <v>0</v>
      </c>
    </row>
    <row r="23" spans="1:44" ht="73.2" customHeight="1" x14ac:dyDescent="0.3">
      <c r="A23" s="27" t="s">
        <v>118</v>
      </c>
      <c r="B23" s="7">
        <v>2024</v>
      </c>
      <c r="C23" s="28" t="s">
        <v>188</v>
      </c>
      <c r="D23" s="28" t="s">
        <v>119</v>
      </c>
      <c r="E23" s="7" t="s">
        <v>175</v>
      </c>
      <c r="F23" s="7" t="s">
        <v>121</v>
      </c>
      <c r="G23" s="7" t="s">
        <v>139</v>
      </c>
      <c r="H23" s="7" t="s">
        <v>179</v>
      </c>
      <c r="I23" s="7" t="s">
        <v>183</v>
      </c>
      <c r="J23" s="7" t="s">
        <v>179</v>
      </c>
      <c r="K23" s="7" t="s">
        <v>124</v>
      </c>
      <c r="L23" s="7" t="s">
        <v>184</v>
      </c>
      <c r="M23" s="7" t="s">
        <v>25</v>
      </c>
      <c r="N23" s="7" t="s">
        <v>152</v>
      </c>
      <c r="O23" s="7" t="s">
        <v>134</v>
      </c>
      <c r="P23" s="29" t="s">
        <v>185</v>
      </c>
      <c r="Q23" s="7">
        <v>2024</v>
      </c>
      <c r="R23" s="7" t="s">
        <v>127</v>
      </c>
      <c r="S23" s="7" t="s">
        <v>155</v>
      </c>
      <c r="T23" s="30">
        <v>1.1000000000000001</v>
      </c>
      <c r="U23" s="30">
        <v>1.0001</v>
      </c>
      <c r="V23" s="30">
        <v>0.01</v>
      </c>
      <c r="W23" s="29" t="s">
        <v>185</v>
      </c>
      <c r="X23" s="29" t="s">
        <v>185</v>
      </c>
      <c r="Y23" s="29" t="s">
        <v>59</v>
      </c>
      <c r="Z23" s="23">
        <v>0</v>
      </c>
      <c r="AA23" s="23">
        <v>0</v>
      </c>
      <c r="AB23" s="24">
        <f t="shared" si="8"/>
        <v>0</v>
      </c>
      <c r="AC23" s="26">
        <f t="shared" si="9"/>
        <v>0</v>
      </c>
      <c r="AD23" s="23">
        <v>0</v>
      </c>
      <c r="AE23" s="23">
        <v>0</v>
      </c>
      <c r="AF23" s="24">
        <f t="shared" si="0"/>
        <v>0</v>
      </c>
      <c r="AG23" s="26">
        <f t="shared" si="1"/>
        <v>0</v>
      </c>
      <c r="AH23" s="23">
        <v>0</v>
      </c>
      <c r="AI23" s="23">
        <v>0</v>
      </c>
      <c r="AJ23" s="24">
        <f t="shared" si="2"/>
        <v>0</v>
      </c>
      <c r="AK23" s="26">
        <f t="shared" si="3"/>
        <v>0</v>
      </c>
      <c r="AL23" s="23">
        <v>0</v>
      </c>
      <c r="AM23" s="23">
        <v>0</v>
      </c>
      <c r="AN23" s="24">
        <f t="shared" si="4"/>
        <v>0</v>
      </c>
      <c r="AO23" s="26">
        <f t="shared" si="5"/>
        <v>0</v>
      </c>
      <c r="AP23" s="48">
        <f t="shared" si="11"/>
        <v>0</v>
      </c>
      <c r="AQ23" s="25">
        <f t="shared" si="6"/>
        <v>0</v>
      </c>
      <c r="AR23" s="26">
        <f t="shared" si="7"/>
        <v>0</v>
      </c>
    </row>
  </sheetData>
  <mergeCells count="8">
    <mergeCell ref="A2:E2"/>
    <mergeCell ref="AH2:AK2"/>
    <mergeCell ref="AL2:AO2"/>
    <mergeCell ref="AP2:AR2"/>
    <mergeCell ref="Z2:AC2"/>
    <mergeCell ref="AD2:AG2"/>
    <mergeCell ref="F2:R2"/>
    <mergeCell ref="S2:Y2"/>
  </mergeCells>
  <conditionalFormatting sqref="AC4:AC23 AK4:AK23 AO4:AO23 AR4:AR23 AG4:AG23">
    <cfRule type="cellIs" dxfId="3" priority="17" operator="equal">
      <formula>0</formula>
    </cfRule>
    <cfRule type="containsText" dxfId="2" priority="18" operator="containsText" text="ROJO">
      <formula>NOT(ISERROR(SEARCH("ROJO",AC4)))</formula>
    </cfRule>
    <cfRule type="containsText" dxfId="1" priority="19" operator="containsText" text="AMARILLO">
      <formula>NOT(ISERROR(SEARCH("AMARILLO",AC4)))</formula>
    </cfRule>
    <cfRule type="containsText" dxfId="0" priority="20" operator="containsText" text="VERDE">
      <formula>NOT(ISERROR(SEARCH("VERDE",AC4)))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topLeftCell="C1" zoomScale="120" zoomScaleNormal="120" workbookViewId="0">
      <selection activeCell="F50" sqref="F50"/>
    </sheetView>
  </sheetViews>
  <sheetFormatPr baseColWidth="10" defaultColWidth="11.44140625" defaultRowHeight="13.8" x14ac:dyDescent="0.25"/>
  <cols>
    <col min="1" max="1" width="14.5546875" style="4" customWidth="1"/>
    <col min="2" max="2" width="24.88671875" style="4" customWidth="1"/>
    <col min="3" max="3" width="77.33203125" style="9" customWidth="1"/>
    <col min="4" max="4" width="13.6640625" style="4" customWidth="1"/>
    <col min="5" max="5" width="15.77734375" style="4" customWidth="1"/>
    <col min="6" max="6" width="39" style="10" customWidth="1"/>
    <col min="7" max="16384" width="11.44140625" style="4"/>
  </cols>
  <sheetData>
    <row r="1" spans="1:6" x14ac:dyDescent="0.25">
      <c r="A1" s="11" t="s">
        <v>5</v>
      </c>
      <c r="B1" s="12"/>
      <c r="C1" s="12"/>
      <c r="D1" s="12"/>
      <c r="E1" s="12"/>
      <c r="F1" s="13"/>
    </row>
    <row r="2" spans="1:6" x14ac:dyDescent="0.25">
      <c r="A2" s="75" t="s">
        <v>4</v>
      </c>
      <c r="B2" s="75"/>
      <c r="C2" s="14" t="s">
        <v>7</v>
      </c>
      <c r="D2" s="14" t="s">
        <v>8</v>
      </c>
      <c r="E2" s="14" t="s">
        <v>28</v>
      </c>
      <c r="F2" s="15" t="s">
        <v>10</v>
      </c>
    </row>
    <row r="3" spans="1:6" ht="14.55" customHeight="1" x14ac:dyDescent="0.25">
      <c r="A3" s="76" t="s">
        <v>74</v>
      </c>
      <c r="B3" s="17" t="s">
        <v>70</v>
      </c>
      <c r="C3" s="5" t="s">
        <v>21</v>
      </c>
      <c r="D3" s="6" t="s">
        <v>81</v>
      </c>
      <c r="E3" s="6" t="s">
        <v>78</v>
      </c>
      <c r="F3" s="7" t="s">
        <v>54</v>
      </c>
    </row>
    <row r="4" spans="1:6" x14ac:dyDescent="0.25">
      <c r="A4" s="77"/>
      <c r="B4" s="38" t="s">
        <v>71</v>
      </c>
      <c r="C4" s="5" t="s">
        <v>76</v>
      </c>
      <c r="D4" s="6" t="s">
        <v>81</v>
      </c>
      <c r="E4" s="6" t="s">
        <v>79</v>
      </c>
      <c r="F4" s="7">
        <v>2024</v>
      </c>
    </row>
    <row r="5" spans="1:6" ht="29.4" customHeight="1" x14ac:dyDescent="0.25">
      <c r="A5" s="77"/>
      <c r="B5" s="38" t="s">
        <v>72</v>
      </c>
      <c r="C5" s="5" t="s">
        <v>77</v>
      </c>
      <c r="D5" s="6" t="s">
        <v>81</v>
      </c>
      <c r="E5" s="6" t="s">
        <v>80</v>
      </c>
      <c r="F5" s="28" t="s">
        <v>62</v>
      </c>
    </row>
    <row r="6" spans="1:6" ht="25.5" customHeight="1" x14ac:dyDescent="0.25">
      <c r="A6" s="77"/>
      <c r="B6" s="17" t="s">
        <v>116</v>
      </c>
      <c r="C6" s="5" t="s">
        <v>117</v>
      </c>
      <c r="D6" s="6" t="s">
        <v>81</v>
      </c>
      <c r="E6" s="6" t="s">
        <v>80</v>
      </c>
      <c r="F6" s="28" t="s">
        <v>24</v>
      </c>
    </row>
    <row r="7" spans="1:6" ht="56.55" customHeight="1" x14ac:dyDescent="0.25">
      <c r="A7" s="78"/>
      <c r="B7" s="17" t="s">
        <v>73</v>
      </c>
      <c r="C7" s="5" t="s">
        <v>83</v>
      </c>
      <c r="D7" s="6" t="s">
        <v>81</v>
      </c>
      <c r="E7" s="6" t="s">
        <v>82</v>
      </c>
      <c r="F7" s="7" t="s">
        <v>55</v>
      </c>
    </row>
    <row r="8" spans="1:6" ht="55.05" customHeight="1" x14ac:dyDescent="0.25">
      <c r="A8" s="79" t="s">
        <v>49</v>
      </c>
      <c r="B8" s="16" t="s">
        <v>84</v>
      </c>
      <c r="C8" s="5" t="s">
        <v>66</v>
      </c>
      <c r="D8" s="6" t="s">
        <v>81</v>
      </c>
      <c r="E8" s="6" t="s">
        <v>29</v>
      </c>
      <c r="F8" s="7" t="s">
        <v>65</v>
      </c>
    </row>
    <row r="9" spans="1:6" ht="27.6" x14ac:dyDescent="0.25">
      <c r="A9" s="80"/>
      <c r="B9" s="16" t="s">
        <v>85</v>
      </c>
      <c r="C9" s="5" t="s">
        <v>26</v>
      </c>
      <c r="D9" s="6" t="s">
        <v>81</v>
      </c>
      <c r="E9" s="6" t="s">
        <v>29</v>
      </c>
      <c r="F9" s="7" t="s">
        <v>67</v>
      </c>
    </row>
    <row r="10" spans="1:6" ht="55.2" x14ac:dyDescent="0.25">
      <c r="A10" s="80"/>
      <c r="B10" s="16" t="s">
        <v>86</v>
      </c>
      <c r="C10" s="5" t="s">
        <v>22</v>
      </c>
      <c r="D10" s="6" t="s">
        <v>81</v>
      </c>
      <c r="E10" s="6" t="s">
        <v>31</v>
      </c>
      <c r="F10" s="7" t="s">
        <v>68</v>
      </c>
    </row>
    <row r="11" spans="1:6" ht="27.6" x14ac:dyDescent="0.25">
      <c r="A11" s="80"/>
      <c r="B11" s="16" t="s">
        <v>87</v>
      </c>
      <c r="C11" s="5" t="s">
        <v>110</v>
      </c>
      <c r="D11" s="6" t="s">
        <v>81</v>
      </c>
      <c r="E11" s="6" t="s">
        <v>31</v>
      </c>
      <c r="F11" s="7" t="s">
        <v>56</v>
      </c>
    </row>
    <row r="12" spans="1:6" ht="69" x14ac:dyDescent="0.25">
      <c r="A12" s="80"/>
      <c r="B12" s="16" t="s">
        <v>88</v>
      </c>
      <c r="C12" s="5" t="s">
        <v>27</v>
      </c>
      <c r="D12" s="6" t="s">
        <v>81</v>
      </c>
      <c r="E12" s="6" t="s">
        <v>31</v>
      </c>
      <c r="F12" s="7" t="s">
        <v>58</v>
      </c>
    </row>
    <row r="13" spans="1:6" ht="110.4" x14ac:dyDescent="0.25">
      <c r="A13" s="80"/>
      <c r="B13" s="16" t="s">
        <v>89</v>
      </c>
      <c r="C13" s="5" t="s">
        <v>43</v>
      </c>
      <c r="D13" s="6" t="s">
        <v>81</v>
      </c>
      <c r="E13" s="6" t="s">
        <v>31</v>
      </c>
      <c r="F13" s="7" t="s">
        <v>57</v>
      </c>
    </row>
    <row r="14" spans="1:6" ht="96.6" x14ac:dyDescent="0.25">
      <c r="A14" s="80"/>
      <c r="B14" s="16" t="s">
        <v>90</v>
      </c>
      <c r="C14" s="5" t="s">
        <v>32</v>
      </c>
      <c r="D14" s="6" t="s">
        <v>81</v>
      </c>
      <c r="E14" s="6" t="s">
        <v>31</v>
      </c>
      <c r="F14" s="7" t="s">
        <v>63</v>
      </c>
    </row>
    <row r="15" spans="1:6" ht="96.6" x14ac:dyDescent="0.25">
      <c r="A15" s="80"/>
      <c r="B15" s="43" t="s">
        <v>91</v>
      </c>
      <c r="C15" s="5" t="s">
        <v>23</v>
      </c>
      <c r="D15" s="6" t="s">
        <v>81</v>
      </c>
      <c r="E15" s="6" t="s">
        <v>29</v>
      </c>
      <c r="F15" s="7" t="s">
        <v>25</v>
      </c>
    </row>
    <row r="16" spans="1:6" ht="107.55" customHeight="1" x14ac:dyDescent="0.25">
      <c r="A16" s="80"/>
      <c r="B16" s="43" t="s">
        <v>92</v>
      </c>
      <c r="C16" s="5" t="s">
        <v>33</v>
      </c>
      <c r="D16" s="6" t="s">
        <v>81</v>
      </c>
      <c r="E16" s="7" t="s">
        <v>29</v>
      </c>
      <c r="F16" s="7" t="s">
        <v>34</v>
      </c>
    </row>
    <row r="17" spans="1:6" ht="41.4" x14ac:dyDescent="0.25">
      <c r="A17" s="80"/>
      <c r="B17" s="43" t="s">
        <v>93</v>
      </c>
      <c r="C17" s="5" t="s">
        <v>36</v>
      </c>
      <c r="D17" s="6" t="s">
        <v>81</v>
      </c>
      <c r="E17" s="7" t="s">
        <v>29</v>
      </c>
      <c r="F17" s="7" t="s">
        <v>6</v>
      </c>
    </row>
    <row r="18" spans="1:6" ht="110.4" x14ac:dyDescent="0.25">
      <c r="A18" s="80"/>
      <c r="B18" s="43" t="s">
        <v>94</v>
      </c>
      <c r="C18" s="5" t="s">
        <v>38</v>
      </c>
      <c r="D18" s="6" t="s">
        <v>81</v>
      </c>
      <c r="E18" s="7" t="s">
        <v>30</v>
      </c>
      <c r="F18" s="7">
        <v>45</v>
      </c>
    </row>
    <row r="19" spans="1:6" ht="27.6" x14ac:dyDescent="0.25">
      <c r="A19" s="80"/>
      <c r="B19" s="43" t="s">
        <v>95</v>
      </c>
      <c r="C19" s="5" t="s">
        <v>37</v>
      </c>
      <c r="D19" s="6" t="s">
        <v>81</v>
      </c>
      <c r="E19" s="7" t="s">
        <v>30</v>
      </c>
      <c r="F19" s="7">
        <v>2021</v>
      </c>
    </row>
    <row r="20" spans="1:6" ht="165.6" x14ac:dyDescent="0.25">
      <c r="A20" s="81"/>
      <c r="B20" s="43" t="s">
        <v>96</v>
      </c>
      <c r="C20" s="5" t="s">
        <v>40</v>
      </c>
      <c r="D20" s="6" t="s">
        <v>81</v>
      </c>
      <c r="E20" s="7" t="s">
        <v>31</v>
      </c>
      <c r="F20" s="7" t="s">
        <v>61</v>
      </c>
    </row>
    <row r="21" spans="1:6" ht="84" customHeight="1" x14ac:dyDescent="0.25">
      <c r="A21" s="72" t="s">
        <v>42</v>
      </c>
      <c r="B21" s="40" t="s">
        <v>97</v>
      </c>
      <c r="C21" s="5" t="s">
        <v>35</v>
      </c>
      <c r="D21" s="6" t="s">
        <v>81</v>
      </c>
      <c r="E21" s="7" t="s">
        <v>29</v>
      </c>
      <c r="F21" s="7" t="s">
        <v>60</v>
      </c>
    </row>
    <row r="22" spans="1:6" ht="84" customHeight="1" x14ac:dyDescent="0.25">
      <c r="A22" s="73"/>
      <c r="B22" s="41" t="s">
        <v>98</v>
      </c>
      <c r="C22" s="5" t="s">
        <v>51</v>
      </c>
      <c r="D22" s="6" t="s">
        <v>81</v>
      </c>
      <c r="E22" s="6" t="s">
        <v>50</v>
      </c>
      <c r="F22" s="31">
        <v>1.3001</v>
      </c>
    </row>
    <row r="23" spans="1:6" ht="84" customHeight="1" x14ac:dyDescent="0.25">
      <c r="A23" s="73"/>
      <c r="B23" s="41" t="s">
        <v>99</v>
      </c>
      <c r="C23" s="5" t="s">
        <v>52</v>
      </c>
      <c r="D23" s="6" t="s">
        <v>81</v>
      </c>
      <c r="E23" s="6" t="s">
        <v>50</v>
      </c>
      <c r="F23" s="31">
        <v>1.0001</v>
      </c>
    </row>
    <row r="24" spans="1:6" ht="84" customHeight="1" x14ac:dyDescent="0.25">
      <c r="A24" s="73"/>
      <c r="B24" s="41" t="s">
        <v>100</v>
      </c>
      <c r="C24" s="5" t="s">
        <v>53</v>
      </c>
      <c r="D24" s="6" t="s">
        <v>81</v>
      </c>
      <c r="E24" s="6" t="s">
        <v>50</v>
      </c>
      <c r="F24" s="31">
        <v>1E-4</v>
      </c>
    </row>
    <row r="25" spans="1:6" x14ac:dyDescent="0.25">
      <c r="A25" s="73"/>
      <c r="B25" s="40" t="s">
        <v>101</v>
      </c>
      <c r="C25" s="5" t="s">
        <v>11</v>
      </c>
      <c r="D25" s="6" t="s">
        <v>81</v>
      </c>
      <c r="E25" s="6" t="s">
        <v>30</v>
      </c>
      <c r="F25" s="29">
        <v>26</v>
      </c>
    </row>
    <row r="26" spans="1:6" x14ac:dyDescent="0.25">
      <c r="A26" s="73"/>
      <c r="B26" s="40" t="s">
        <v>102</v>
      </c>
      <c r="C26" s="5" t="s">
        <v>20</v>
      </c>
      <c r="D26" s="6" t="s">
        <v>81</v>
      </c>
      <c r="E26" s="6" t="s">
        <v>30</v>
      </c>
      <c r="F26" s="29">
        <v>26</v>
      </c>
    </row>
    <row r="27" spans="1:6" ht="26.4" x14ac:dyDescent="0.25">
      <c r="A27" s="74"/>
      <c r="B27" s="40" t="s">
        <v>103</v>
      </c>
      <c r="C27" s="5" t="s">
        <v>39</v>
      </c>
      <c r="D27" s="6" t="s">
        <v>81</v>
      </c>
      <c r="E27" s="7" t="s">
        <v>29</v>
      </c>
      <c r="F27" s="29" t="s">
        <v>59</v>
      </c>
    </row>
    <row r="28" spans="1:6" ht="27.6" x14ac:dyDescent="0.25">
      <c r="A28" s="60" t="s">
        <v>0</v>
      </c>
      <c r="B28" s="19" t="s">
        <v>104</v>
      </c>
      <c r="C28" s="8" t="s">
        <v>111</v>
      </c>
      <c r="D28" s="7" t="s">
        <v>81</v>
      </c>
      <c r="E28" s="6" t="s">
        <v>30</v>
      </c>
      <c r="F28" s="7">
        <v>0</v>
      </c>
    </row>
    <row r="29" spans="1:6" ht="41.4" x14ac:dyDescent="0.25">
      <c r="A29" s="61"/>
      <c r="B29" s="19" t="s">
        <v>105</v>
      </c>
      <c r="C29" s="8" t="s">
        <v>12</v>
      </c>
      <c r="D29" s="7" t="s">
        <v>9</v>
      </c>
      <c r="E29" s="6" t="s">
        <v>30</v>
      </c>
      <c r="F29" s="7">
        <v>0</v>
      </c>
    </row>
    <row r="30" spans="1:6" ht="32.25" customHeight="1" x14ac:dyDescent="0.25">
      <c r="A30" s="61"/>
      <c r="B30" s="19" t="s">
        <v>106</v>
      </c>
      <c r="C30" s="8" t="s">
        <v>13</v>
      </c>
      <c r="D30" s="7" t="s">
        <v>9</v>
      </c>
      <c r="E30" s="6" t="s">
        <v>30</v>
      </c>
      <c r="F30" s="32">
        <f>IF(F29=0,0,IFERROR(F29/F28,""))</f>
        <v>0</v>
      </c>
    </row>
    <row r="31" spans="1:6" ht="25.5" customHeight="1" x14ac:dyDescent="0.25">
      <c r="A31" s="62"/>
      <c r="B31" s="19" t="s">
        <v>107</v>
      </c>
      <c r="C31" s="5" t="s">
        <v>48</v>
      </c>
      <c r="D31" s="7" t="s">
        <v>9</v>
      </c>
      <c r="E31" s="7" t="s">
        <v>29</v>
      </c>
      <c r="F31" s="33">
        <f>IF(F30="","",IF(F30&gt;1.3,"Rojo",IF(F$21="Ascendente",IF(AND(F30=0,F30=0),0,IF(AND(F30&lt;=F$22,F30&gt;0),"Rojo",IF(AND(F30&gt;F$22,F30&lt;=F$23),"Amarillo",IF(AND(F30&gt;F$23,F30&lt;=F$24),"Verde")))),IF(F$21="Descendente",IF(AND(F30&gt;=F$24,F30&lt;F$23),"Verde",IF(AND(F30&gt;=F$23,F30&lt;F$22),"Amarillo",IF(AND(F30&gt;=F$22,F30&gt;1.3),"Rojo",0)))))))</f>
        <v>0</v>
      </c>
    </row>
    <row r="32" spans="1:6" ht="27.6" x14ac:dyDescent="0.25">
      <c r="A32" s="63" t="s">
        <v>1</v>
      </c>
      <c r="B32" s="20" t="s">
        <v>104</v>
      </c>
      <c r="C32" s="8" t="s">
        <v>112</v>
      </c>
      <c r="D32" s="7" t="s">
        <v>81</v>
      </c>
      <c r="E32" s="6" t="s">
        <v>30</v>
      </c>
      <c r="F32" s="7">
        <v>0</v>
      </c>
    </row>
    <row r="33" spans="1:6" ht="41.4" x14ac:dyDescent="0.25">
      <c r="A33" s="64"/>
      <c r="B33" s="20" t="s">
        <v>105</v>
      </c>
      <c r="C33" s="8" t="s">
        <v>16</v>
      </c>
      <c r="D33" s="7" t="s">
        <v>9</v>
      </c>
      <c r="E33" s="6" t="s">
        <v>30</v>
      </c>
      <c r="F33" s="7">
        <v>0</v>
      </c>
    </row>
    <row r="34" spans="1:6" ht="41.4" x14ac:dyDescent="0.25">
      <c r="A34" s="64"/>
      <c r="B34" s="20" t="s">
        <v>106</v>
      </c>
      <c r="C34" s="8" t="s">
        <v>14</v>
      </c>
      <c r="D34" s="7" t="s">
        <v>9</v>
      </c>
      <c r="E34" s="6" t="s">
        <v>30</v>
      </c>
      <c r="F34" s="32">
        <f>IF(F33=0,0,IFERROR(F33/F32,""))</f>
        <v>0</v>
      </c>
    </row>
    <row r="35" spans="1:6" ht="41.4" x14ac:dyDescent="0.25">
      <c r="A35" s="65"/>
      <c r="B35" s="20" t="s">
        <v>107</v>
      </c>
      <c r="C35" s="5" t="s">
        <v>48</v>
      </c>
      <c r="D35" s="7" t="s">
        <v>9</v>
      </c>
      <c r="E35" s="7" t="s">
        <v>29</v>
      </c>
      <c r="F35" s="33">
        <f>IF(F34="","",IF(F34&gt;1.3,"Rojo",IF(F$21="Ascendente",IF(AND(F34=0,F34=0),0,IF(AND(F34&lt;=F$22,F34&gt;0),"Rojo",IF(AND(F34&gt;F$22,F34&lt;=F$23),"Amarillo",IF(AND(F34&gt;F$23,F34&lt;=F$24),"Verde")))),IF(F$21="Descendente",IF(AND(F34&gt;=F$24,F34&lt;F$23),"Verde",IF(AND(F34&gt;=F$23,F34&lt;F$22),"Amarillo",IF(AND(F34&gt;=F$22,F34&gt;1.3),"Rojo",0)))))))</f>
        <v>0</v>
      </c>
    </row>
    <row r="36" spans="1:6" ht="27.6" x14ac:dyDescent="0.25">
      <c r="A36" s="53" t="s">
        <v>2</v>
      </c>
      <c r="B36" s="21" t="s">
        <v>104</v>
      </c>
      <c r="C36" s="8" t="s">
        <v>113</v>
      </c>
      <c r="D36" s="7" t="s">
        <v>81</v>
      </c>
      <c r="E36" s="6" t="s">
        <v>30</v>
      </c>
      <c r="F36" s="7">
        <v>0</v>
      </c>
    </row>
    <row r="37" spans="1:6" ht="41.4" x14ac:dyDescent="0.25">
      <c r="A37" s="54"/>
      <c r="B37" s="21" t="s">
        <v>105</v>
      </c>
      <c r="C37" s="8" t="s">
        <v>17</v>
      </c>
      <c r="D37" s="7" t="s">
        <v>9</v>
      </c>
      <c r="E37" s="6" t="s">
        <v>30</v>
      </c>
      <c r="F37" s="7">
        <v>0</v>
      </c>
    </row>
    <row r="38" spans="1:6" ht="41.4" x14ac:dyDescent="0.25">
      <c r="A38" s="54"/>
      <c r="B38" s="21" t="s">
        <v>106</v>
      </c>
      <c r="C38" s="8" t="s">
        <v>15</v>
      </c>
      <c r="D38" s="7" t="s">
        <v>9</v>
      </c>
      <c r="E38" s="6" t="s">
        <v>30</v>
      </c>
      <c r="F38" s="32">
        <f>IF(F37=0,0,IFERROR(F37/F36,""))</f>
        <v>0</v>
      </c>
    </row>
    <row r="39" spans="1:6" ht="41.4" x14ac:dyDescent="0.25">
      <c r="A39" s="55"/>
      <c r="B39" s="21" t="s">
        <v>107</v>
      </c>
      <c r="C39" s="5" t="s">
        <v>47</v>
      </c>
      <c r="D39" s="7" t="s">
        <v>9</v>
      </c>
      <c r="E39" s="7" t="s">
        <v>29</v>
      </c>
      <c r="F39" s="33">
        <f>IF(F38="","",IF(F38&gt;1.3,"Rojo",IF(F$21="Ascendente",IF(AND(F38=0,F38=0),0,IF(AND(F38&lt;=F$22,F38&gt;0),"Rojo",IF(AND(F38&gt;F$22,F38&lt;=F$23),"Amarillo",IF(AND(F38&gt;F$23,F38&lt;=F$24),"Verde")))),IF(F$21="Descendente",IF(AND(F38&gt;=F$24,F38&lt;F$23),"Verde",IF(AND(F38&gt;=F$23,F38&lt;F$22),"Amarillo",IF(AND(F38&gt;=F$22,F38&gt;1.3),"Rojo",0)))))))</f>
        <v>0</v>
      </c>
    </row>
    <row r="40" spans="1:6" ht="27.6" x14ac:dyDescent="0.25">
      <c r="A40" s="56" t="s">
        <v>3</v>
      </c>
      <c r="B40" s="22" t="s">
        <v>104</v>
      </c>
      <c r="C40" s="8" t="s">
        <v>114</v>
      </c>
      <c r="D40" s="7" t="s">
        <v>81</v>
      </c>
      <c r="E40" s="6" t="s">
        <v>30</v>
      </c>
      <c r="F40" s="7">
        <v>26</v>
      </c>
    </row>
    <row r="41" spans="1:6" ht="41.4" x14ac:dyDescent="0.25">
      <c r="A41" s="57"/>
      <c r="B41" s="22" t="s">
        <v>105</v>
      </c>
      <c r="C41" s="8" t="s">
        <v>19</v>
      </c>
      <c r="D41" s="7" t="s">
        <v>9</v>
      </c>
      <c r="E41" s="6" t="s">
        <v>30</v>
      </c>
      <c r="F41" s="7">
        <v>30</v>
      </c>
    </row>
    <row r="42" spans="1:6" ht="41.4" x14ac:dyDescent="0.25">
      <c r="A42" s="57"/>
      <c r="B42" s="22" t="s">
        <v>106</v>
      </c>
      <c r="C42" s="8" t="s">
        <v>18</v>
      </c>
      <c r="D42" s="7" t="s">
        <v>9</v>
      </c>
      <c r="E42" s="6" t="s">
        <v>30</v>
      </c>
      <c r="F42" s="32">
        <f>IF(F41=0,0,IFERROR(F41/F40,""))</f>
        <v>1.1538461538461537</v>
      </c>
    </row>
    <row r="43" spans="1:6" ht="41.4" x14ac:dyDescent="0.25">
      <c r="A43" s="58"/>
      <c r="B43" s="22" t="s">
        <v>107</v>
      </c>
      <c r="C43" s="5" t="s">
        <v>46</v>
      </c>
      <c r="D43" s="7" t="s">
        <v>9</v>
      </c>
      <c r="E43" s="7" t="s">
        <v>29</v>
      </c>
      <c r="F43" s="33" t="str">
        <f>IF(F42="","",IF(F42&gt;1.3,"Rojo",IF(F$21="Ascendente",IF(AND(F42=0,F42=0),0,IF(AND(F42&lt;=F$22,F42&gt;0),"Rojo",IF(AND(F42&gt;F$22,F42&lt;=F$23),"Amarillo",IF(AND(F42&gt;F$23,F42&lt;=F$24),"Verde")))),IF(F$21="Descendente",IF(AND(F42&gt;=F$24,F42&lt;F$23),"Verde",IF(AND(F42&gt;=F$23,F42&lt;F$22),"Amarillo",IF(AND(F42&gt;=F$22,F42&gt;1.3),"Rojo",0)))))))</f>
        <v>Amarillo</v>
      </c>
    </row>
    <row r="44" spans="1:6" ht="27.6" x14ac:dyDescent="0.25">
      <c r="A44" s="59" t="s">
        <v>41</v>
      </c>
      <c r="B44" s="40" t="s">
        <v>108</v>
      </c>
      <c r="C44" s="5" t="s">
        <v>115</v>
      </c>
      <c r="D44" s="6" t="s">
        <v>81</v>
      </c>
      <c r="E44" s="6" t="s">
        <v>30</v>
      </c>
      <c r="F44" s="7">
        <v>30</v>
      </c>
    </row>
    <row r="45" spans="1:6" x14ac:dyDescent="0.25">
      <c r="A45" s="59"/>
      <c r="B45" s="40" t="s">
        <v>109</v>
      </c>
      <c r="C45" s="5" t="s">
        <v>44</v>
      </c>
      <c r="D45" s="6" t="s">
        <v>81</v>
      </c>
      <c r="E45" s="6" t="s">
        <v>30</v>
      </c>
      <c r="F45" s="34">
        <f>IF(F44=0,0,IFERROR(F44/F26,""))</f>
        <v>1.1538461538461537</v>
      </c>
    </row>
    <row r="46" spans="1:6" ht="27.6" x14ac:dyDescent="0.25">
      <c r="A46" s="59"/>
      <c r="B46" s="42" t="s">
        <v>107</v>
      </c>
      <c r="C46" s="5" t="s">
        <v>45</v>
      </c>
      <c r="D46" s="6" t="s">
        <v>81</v>
      </c>
      <c r="E46" s="7" t="s">
        <v>29</v>
      </c>
      <c r="F46" s="33"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Caysa Ajacuba</cp:lastModifiedBy>
  <cp:revision>0</cp:revision>
  <cp:lastPrinted>2024-02-16T15:39:24Z</cp:lastPrinted>
  <dcterms:created xsi:type="dcterms:W3CDTF">2020-02-13T20:51:23Z</dcterms:created>
  <dcterms:modified xsi:type="dcterms:W3CDTF">2025-04-02T16:21:34Z</dcterms:modified>
</cp:coreProperties>
</file>